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45621"/>
</workbook>
</file>

<file path=xl/calcChain.xml><?xml version="1.0" encoding="utf-8"?>
<calcChain xmlns="http://schemas.openxmlformats.org/spreadsheetml/2006/main">
  <c r="H182" i="1" l="1"/>
  <c r="H194" i="1"/>
  <c r="H193" i="1"/>
  <c r="H184" i="1"/>
  <c r="G183" i="1"/>
  <c r="H183" i="1" s="1"/>
  <c r="G185" i="1"/>
  <c r="H185" i="1" s="1"/>
  <c r="G186" i="1"/>
  <c r="H186" i="1" s="1"/>
  <c r="B187" i="1"/>
  <c r="G195" i="1"/>
  <c r="H195" i="1"/>
  <c r="G196" i="1"/>
  <c r="H196" i="1"/>
  <c r="G197" i="1"/>
  <c r="H197" i="1"/>
  <c r="B198" i="1"/>
  <c r="H204" i="1"/>
  <c r="H205" i="1"/>
  <c r="H206" i="1"/>
  <c r="H207" i="1"/>
  <c r="H208" i="1"/>
  <c r="B34" i="3"/>
  <c r="C14" i="3" s="1"/>
  <c r="C34" i="3"/>
  <c r="C16" i="3" s="1"/>
  <c r="D34" i="3"/>
  <c r="C19" i="3" s="1"/>
  <c r="G34" i="3"/>
  <c r="C21" i="3" s="1"/>
  <c r="H34" i="3"/>
  <c r="C20" i="3" s="1"/>
  <c r="I34" i="3"/>
  <c r="C22" i="3" s="1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H209" i="1" l="1"/>
  <c r="H187" i="1"/>
  <c r="H188" i="1" s="1"/>
  <c r="H198" i="1"/>
  <c r="H199" i="1" s="1"/>
  <c r="H200" i="1" s="1"/>
  <c r="H189" i="1"/>
  <c r="H211" i="1"/>
  <c r="H210" i="1"/>
  <c r="H214" i="1" l="1"/>
  <c r="A5" i="2" s="1"/>
  <c r="H3" i="2" s="1"/>
  <c r="G3" i="2" l="1"/>
  <c r="H4" i="2" s="1"/>
  <c r="E3" i="2"/>
  <c r="C3" i="2"/>
  <c r="I3" i="2"/>
  <c r="I4" i="2" s="1"/>
  <c r="Q18" i="2" s="1"/>
  <c r="D3" i="2"/>
  <c r="F3" i="2"/>
  <c r="G4" i="2" s="1"/>
  <c r="B3" i="2"/>
  <c r="B4" i="2" s="1"/>
  <c r="G19" i="2" s="1"/>
  <c r="Q20" i="2" l="1"/>
  <c r="F4" i="2"/>
  <c r="C4" i="2"/>
  <c r="H17" i="2" s="1"/>
  <c r="D4" i="2"/>
  <c r="G20" i="2"/>
  <c r="L3" i="2"/>
  <c r="K3" i="2" s="1"/>
  <c r="J3" i="2"/>
  <c r="J4" i="2" s="1"/>
  <c r="E4" i="2"/>
  <c r="J20" i="2" s="1"/>
  <c r="H18" i="2"/>
  <c r="H14" i="2"/>
  <c r="G13" i="2"/>
  <c r="Q17" i="2"/>
  <c r="Q19" i="2"/>
  <c r="G18" i="2"/>
  <c r="J14" i="2"/>
  <c r="L13" i="2"/>
  <c r="L15" i="2"/>
  <c r="G14" i="2"/>
  <c r="G12" i="2"/>
  <c r="G16" i="2"/>
  <c r="L16" i="2"/>
  <c r="J13" i="2"/>
  <c r="J18" i="2"/>
  <c r="L19" i="2"/>
  <c r="M22" i="2"/>
  <c r="L17" i="2"/>
  <c r="L20" i="2"/>
  <c r="L18" i="2"/>
  <c r="I17" i="2"/>
  <c r="I19" i="2"/>
  <c r="I16" i="2"/>
  <c r="I18" i="2"/>
  <c r="I13" i="2"/>
  <c r="I20" i="2"/>
  <c r="I14" i="2"/>
  <c r="I15" i="2"/>
  <c r="N18" i="2"/>
  <c r="N13" i="2"/>
  <c r="N14" i="2"/>
  <c r="N19" i="2"/>
  <c r="N16" i="2"/>
  <c r="N17" i="2"/>
  <c r="N15" i="2"/>
  <c r="N20" i="2"/>
  <c r="N12" i="2"/>
  <c r="P22" i="2"/>
  <c r="O13" i="2"/>
  <c r="O17" i="2"/>
  <c r="Q13" i="2"/>
  <c r="O19" i="2"/>
  <c r="O16" i="2"/>
  <c r="O14" i="2"/>
  <c r="Q14" i="2"/>
  <c r="Q12" i="2"/>
  <c r="O18" i="2"/>
  <c r="Q16" i="2"/>
  <c r="O15" i="2"/>
  <c r="O12" i="2"/>
  <c r="Q15" i="2"/>
  <c r="O20" i="2"/>
  <c r="H12" i="2" l="1"/>
  <c r="L14" i="2"/>
  <c r="G17" i="2"/>
  <c r="H16" i="2"/>
  <c r="H15" i="2"/>
  <c r="G15" i="2"/>
  <c r="H13" i="2"/>
  <c r="H19" i="2"/>
  <c r="D24" i="2"/>
  <c r="H20" i="2"/>
  <c r="F24" i="2"/>
  <c r="J12" i="2"/>
  <c r="J15" i="2"/>
  <c r="K22" i="2"/>
  <c r="L12" i="2"/>
  <c r="L22" i="2" s="1"/>
  <c r="J16" i="2"/>
  <c r="I12" i="2"/>
  <c r="I22" i="2" s="1"/>
  <c r="J17" i="2"/>
  <c r="J19" i="2"/>
  <c r="G22" i="2"/>
  <c r="N22" i="2"/>
  <c r="O22" i="2"/>
  <c r="Q22" i="2"/>
  <c r="H22" i="2" l="1"/>
  <c r="J22" i="2"/>
  <c r="H24" i="2" l="1"/>
  <c r="A7" i="2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<sst xmlns="http://schemas.openxmlformats.org/spreadsheetml/2006/main" count="455" uniqueCount="376">
  <si>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</si>
  <si>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</si>
  <si>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</si>
  <si>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</si>
  <si>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</si>
  <si>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</si>
  <si>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</si>
  <si>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</si>
  <si>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</si>
  <si>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</si>
  <si>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</si>
  <si>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</si>
  <si>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</si>
  <si>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</si>
  <si>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</si>
  <si>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</si>
  <si>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</si>
  <si>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</si>
  <si>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</si>
  <si>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</si>
  <si>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</si>
  <si>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</si>
  <si>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</si>
  <si>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</si>
  <si>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</si>
  <si>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</si>
  <si>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</si>
  <si>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</si>
  <si>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</si>
  <si>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</si>
  <si>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</si>
  <si>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</si>
  <si>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</si>
  <si>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</si>
  <si>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</si>
  <si>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</si>
  <si>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</si>
  <si>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</si>
  <si>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</si>
  <si>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</si>
  <si>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</si>
  <si>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</si>
  <si>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</si>
  <si>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</si>
  <si>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</si>
  <si>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</si>
  <si>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</si>
  <si>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</si>
  <si>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</si>
  <si>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</si>
  <si>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</si>
  <si>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</si>
  <si>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</si>
  <si>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</si>
  <si>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</si>
  <si>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</si>
  <si>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</si>
  <si>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</si>
  <si>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</si>
  <si>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</si>
  <si>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</si>
  <si>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</si>
  <si>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</si>
  <si>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</si>
  <si>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</si>
  <si>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</si>
  <si>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</si>
  <si>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</si>
  <si>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</si>
  <si>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</si>
  <si>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</si>
  <si>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</si>
  <si>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</si>
  <si>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</si>
  <si>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</si>
  <si>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</si>
  <si>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</si>
  <si>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</si>
  <si>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</si>
  <si>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</si>
  <si>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</si>
  <si>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</si>
  <si>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</si>
  <si>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</si>
  <si>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</si>
  <si>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</si>
  <si>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</si>
  <si>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</si>
  <si>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</si>
  <si>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</si>
  <si>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</si>
  <si>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</si>
  <si>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</si>
  <si>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</si>
  <si>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</si>
  <si>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</si>
  <si>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</si>
  <si>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</si>
  <si>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</si>
  <si>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</si>
  <si>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</si>
  <si>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</si>
  <si>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</si>
  <si>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</si>
  <si>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</si>
  <si>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</si>
  <si>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</si>
  <si>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</si>
  <si>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</si>
  <si>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</si>
  <si>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</si>
  <si>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</si>
  <si>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</si>
  <si>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</si>
  <si>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</si>
  <si>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</si>
  <si>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</si>
  <si>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</si>
  <si>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</si>
  <si>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</si>
  <si>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</si>
  <si>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</si>
  <si>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</si>
  <si>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</si>
  <si>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</si>
  <si>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</si>
  <si>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</si>
  <si>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</si>
  <si>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</si>
  <si>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</si>
  <si>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</si>
  <si>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</si>
  <si>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</si>
  <si>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</si>
  <si>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</si>
  <si>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</si>
  <si>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</si>
  <si>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</si>
  <si>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</si>
  <si>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</si>
  <si>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</si>
  <si>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</si>
  <si>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</si>
  <si>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</si>
  <si>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</si>
  <si>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</si>
  <si>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</si>
  <si>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</si>
  <si>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</si>
  <si>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</si>
  <si>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</si>
  <si>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</si>
  <si>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</si>
  <si>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</si>
  <si>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</si>
  <si>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</si>
  <si>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</si>
  <si>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</si>
  <si>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</si>
  <si>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</si>
  <si>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</si>
  <si>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</si>
  <si>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</si>
  <si>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</si>
  <si>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</si>
  <si>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</si>
  <si>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</si>
  <si>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</si>
  <si>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</si>
  <si>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</si>
  <si>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</si>
  <si>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</si>
  <si>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</si>
  <si>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</si>
  <si>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</si>
  <si>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</si>
  <si>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</si>
  <si>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</si>
  <si>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</si>
  <si>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</si>
  <si>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</si>
  <si>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</si>
  <si>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</si>
  <si>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</si>
  <si>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</si>
  <si>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</si>
  <si>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</si>
  <si>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</si>
  <si>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</si>
  <si>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</si>
  <si>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</si>
  <si>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</si>
  <si>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</si>
  <si>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</si>
  <si>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</si>
  <si>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</si>
  <si>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</si>
  <si>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</si>
  <si>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</si>
  <si>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</si>
  <si>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</si>
  <si>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</si>
  <si>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</si>
  <si>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</si>
  <si>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</si>
  <si>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</si>
  <si>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</si>
  <si>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</si>
  <si>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</si>
  <si>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</si>
  <si>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</si>
  <si>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</si>
  <si>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</si>
  <si>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</si>
  <si>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</si>
  <si>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</si>
  <si>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</si>
  <si>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</si>
  <si>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</si>
  <si>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</si>
  <si>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</si>
  <si>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</si>
  <si>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</si>
  <si>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</si>
  <si>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</si>
  <si>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</si>
  <si>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</si>
  <si>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</si>
  <si>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</si>
  <si>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</si>
  <si>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</si>
  <si>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</si>
  <si>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</si>
  <si>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</si>
  <si>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</si>
  <si>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</si>
  <si>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</si>
  <si>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</si>
  <si>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</si>
  <si>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</si>
  <si>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</si>
  <si>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</si>
  <si>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</si>
  <si>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</si>
  <si>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</si>
  <si>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</si>
  <si>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</si>
  <si>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</si>
  <si>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</si>
  <si>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</si>
  <si>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</si>
  <si>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</si>
  <si>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</si>
  <si>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</si>
  <si>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</si>
  <si>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</si>
  <si>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</si>
  <si>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</si>
  <si>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</si>
  <si>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</si>
  <si>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</si>
  <si>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</si>
  <si>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</si>
  <si>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</si>
  <si>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</si>
  <si>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</si>
  <si>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</si>
  <si>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</si>
  <si>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</si>
  <si>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</si>
  <si>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</si>
  <si>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</si>
  <si>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</si>
  <si>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</si>
  <si>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</si>
  <si>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</si>
  <si>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</si>
  <si>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</si>
  <si>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</si>
  <si>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</si>
  <si>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</si>
  <si>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</si>
  <si>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</si>
  <si>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</si>
  <si>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</si>
  <si>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</si>
  <si>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</si>
  <si>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</si>
  <si>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</si>
  <si>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</si>
  <si>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</si>
  <si>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</si>
  <si>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</si>
  <si>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</si>
  <si>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</si>
  <si>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</si>
  <si>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</si>
  <si>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</si>
  <si>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</si>
  <si>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</si>
  <si>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</si>
  <si>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</si>
  <si>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</si>
  <si>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</si>
  <si>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</si>
  <si>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</si>
  <si>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</si>
  <si>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</si>
  <si>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</si>
  <si>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</si>
  <si>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</si>
  <si>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</si>
  <si>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</si>
  <si>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</si>
  <si>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</si>
  <si>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</si>
  <si>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</si>
  <si>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</si>
  <si>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</si>
  <si>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</si>
  <si>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</si>
  <si>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</si>
  <si>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</si>
  <si>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</si>
  <si>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</si>
  <si>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</si>
  <si>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</si>
  <si>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</si>
  <si>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</si>
  <si>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</si>
  <si>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</si>
  <si>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</si>
  <si>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</si>
  <si>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</si>
  <si>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</si>
  <si>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</si>
  <si>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</si>
  <si>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</si>
  <si>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</si>
  <si>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</si>
  <si>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</si>
  <si>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</si>
  <si>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</si>
  <si>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</si>
  <si>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</si>
  <si>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</si>
  <si>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</si>
  <si>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</si>
  <si>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</si>
  <si>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</si>
  <si>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</si>
  <si>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</si>
  <si>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</si>
  <si>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</si>
  <si>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H. Ayuntamiento de Amacueca</t>
  </si>
  <si>
    <t>TOTALIDAD DE LOTE HURBANO</t>
  </si>
  <si>
    <t>H AYUNTAMIENTO No. 2</t>
  </si>
  <si>
    <t>AL NORTE:</t>
  </si>
  <si>
    <t>AL SUR :</t>
  </si>
  <si>
    <t>AL  ORIENTE :</t>
  </si>
  <si>
    <t>AL PONIENTE:</t>
  </si>
  <si>
    <t xml:space="preserve">                       Superficie a fraccionar</t>
  </si>
  <si>
    <t>3286 U</t>
  </si>
  <si>
    <t>D85-C9-404</t>
  </si>
  <si>
    <t>GRUPO PROMOTOR DE AUTOCONSTRUCCION DE VIVENDA AMACUECA ASIOCIACION CIVIL</t>
  </si>
  <si>
    <t>AYUNTAMIENTO No. 2.</t>
  </si>
  <si>
    <t xml:space="preserve">SOLAR URBANO UBICADO  EN PROLONGACION 5 DE MAYO </t>
  </si>
  <si>
    <t>PUBLICA</t>
  </si>
  <si>
    <t>EN 88.50  METROS EN LINEA QUEBRADA INICIA AL PONIENTE  A ORIENTE EN 12.50 METROS , CONTINUA</t>
  </si>
  <si>
    <t xml:space="preserve">EN 45.50 MTS. VUELTA AL SUR Y CIERRA AL ORIENTE ENN 25.50 MTS. CON ANGEL BARRAGAN </t>
  </si>
  <si>
    <t>EN 59.00  METROS CON LOTES 6,7,8,9,10,11,12 Y 13 DE LA MANZANA 1</t>
  </si>
  <si>
    <t>EN 27.00  METROS CON LOS LOTES  1,2, Y 3 MANZANA 01</t>
  </si>
  <si>
    <t>EN 73.00 .00 METROS CON CALLE PROLONGACION 5 DE MAYO</t>
  </si>
  <si>
    <r>
      <t>3,359.00 M</t>
    </r>
    <r>
      <rPr>
        <b/>
        <vertAlign val="superscript"/>
        <sz val="10"/>
        <rFont val="Arial"/>
        <family val="2"/>
      </rPr>
      <t>2</t>
    </r>
  </si>
  <si>
    <r>
      <t>3,359 M</t>
    </r>
    <r>
      <rPr>
        <b/>
        <vertAlign val="superscript"/>
        <sz val="10"/>
        <rFont val="Arial"/>
        <family val="2"/>
      </rPr>
      <t>2</t>
    </r>
  </si>
  <si>
    <t>19.00 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</si>
</sst>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6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371885</xdr:colOff>
      <xdr:row>130</xdr:row>
      <xdr:rowOff>116786</xdr:rowOff>
    </xdr:from>
    <xdr:ext cx="1999840" cy="436786"/>
    <xdr:sp macro="" textlink="">
      <xdr:nvSpPr>
        <xdr:cNvPr id="96" name="95 CuadroTexto"/>
        <xdr:cNvSpPr txBox="1"/>
      </xdr:nvSpPr>
      <xdr:spPr>
        <a:xfrm>
          <a:off x="2953160" y="21119411"/>
          <a:ext cx="199984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NORTE</a:t>
          </a:r>
          <a:r>
            <a:rPr lang="es-ES" sz="1100" baseline="0"/>
            <a:t> : 27.27 MIGUEL FLORES    GONZALEZ</a:t>
          </a:r>
          <a:endParaRPr lang="es-ES" sz="11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124057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487393</xdr:colOff>
      <xdr:row>79</xdr:row>
      <xdr:rowOff>66674</xdr:rowOff>
    </xdr:from>
    <xdr:ext cx="4837081" cy="1782924"/>
    <xdr:sp macro="" textlink="">
      <xdr:nvSpPr>
        <xdr:cNvPr id="66" name="65 Rectángulo"/>
        <xdr:cNvSpPr/>
      </xdr:nvSpPr>
      <xdr:spPr>
        <a:xfrm>
          <a:off x="2001868" y="12887324"/>
          <a:ext cx="4837081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PREDIO SIN </a:t>
          </a:r>
        </a:p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CONSTRUCCION </a:t>
          </a:r>
        </a:p>
      </xdr:txBody>
    </xdr:sp>
    <xdr:clientData/>
  </xdr:oneCellAnchor>
  <xdr:twoCellAnchor>
    <xdr:from>
      <xdr:col>4</xdr:col>
      <xdr:colOff>209550</xdr:colOff>
      <xdr:row>142</xdr:row>
      <xdr:rowOff>114299</xdr:rowOff>
    </xdr:from>
    <xdr:to>
      <xdr:col>7</xdr:col>
      <xdr:colOff>180975</xdr:colOff>
      <xdr:row>145</xdr:row>
      <xdr:rowOff>66674</xdr:rowOff>
    </xdr:to>
    <xdr:sp macro="" textlink="">
      <xdr:nvSpPr>
        <xdr:cNvPr id="79" name="78 CuadroTexto"/>
        <xdr:cNvSpPr txBox="1"/>
      </xdr:nvSpPr>
      <xdr:spPr>
        <a:xfrm>
          <a:off x="4610100" y="23060024"/>
          <a:ext cx="24003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ORIENTE : 167.00 METROS CON MIGUEL FLORES  </a:t>
          </a:r>
          <a:r>
            <a:rPr lang="es-ES" sz="1100" baseline="0"/>
            <a:t> GONZALEZ</a:t>
          </a:r>
          <a:endParaRPr lang="es-ES" sz="1100"/>
        </a:p>
      </xdr:txBody>
    </xdr:sp>
    <xdr:clientData/>
  </xdr:twoCellAnchor>
  <xdr:oneCellAnchor>
    <xdr:from>
      <xdr:col>0</xdr:col>
      <xdr:colOff>1190626</xdr:colOff>
      <xdr:row>138</xdr:row>
      <xdr:rowOff>123825</xdr:rowOff>
    </xdr:from>
    <xdr:ext cx="1554827" cy="1297919"/>
    <xdr:sp macro="" textlink="">
      <xdr:nvSpPr>
        <xdr:cNvPr id="81" name="80 CuadroTexto"/>
        <xdr:cNvSpPr txBox="1"/>
      </xdr:nvSpPr>
      <xdr:spPr>
        <a:xfrm>
          <a:off x="1190626" y="22421850"/>
          <a:ext cx="1554827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PONIENTE</a:t>
          </a:r>
          <a:r>
            <a:rPr lang="es-ES" sz="1100" baseline="0"/>
            <a:t> : EN 167 METROS CON LOTES 1,2,3,4,5,6,7,8,9,10,11,12,13,14 15,16 DE LA MANZANA 01 CON CCALLE VIOLETA, LOTE 01 DE LA MANZANA 04</a:t>
          </a:r>
          <a:endParaRPr lang="es-ES" sz="1100"/>
        </a:p>
      </xdr:txBody>
    </xdr:sp>
    <xdr:clientData/>
  </xdr:oneCellAnchor>
  <xdr:oneCellAnchor>
    <xdr:from>
      <xdr:col>2</xdr:col>
      <xdr:colOff>723901</xdr:colOff>
      <xdr:row>152</xdr:row>
      <xdr:rowOff>152401</xdr:rowOff>
    </xdr:from>
    <xdr:ext cx="1554827" cy="436786"/>
    <xdr:sp macro="" textlink="">
      <xdr:nvSpPr>
        <xdr:cNvPr id="82" name="81 CuadroTexto"/>
        <xdr:cNvSpPr txBox="1"/>
      </xdr:nvSpPr>
      <xdr:spPr>
        <a:xfrm>
          <a:off x="3305176" y="24745951"/>
          <a:ext cx="155482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AL SUR : 27.27 METROS CON CALLE MOHONERA</a:t>
          </a:r>
        </a:p>
      </xdr:txBody>
    </xdr:sp>
    <xdr:clientData/>
  </xdr:oneCellAnchor>
  <xdr:twoCellAnchor>
    <xdr:from>
      <xdr:col>2</xdr:col>
      <xdr:colOff>685800</xdr:colOff>
      <xdr:row>136</xdr:row>
      <xdr:rowOff>9525</xdr:rowOff>
    </xdr:from>
    <xdr:to>
      <xdr:col>4</xdr:col>
      <xdr:colOff>28575</xdr:colOff>
      <xdr:row>150</xdr:row>
      <xdr:rowOff>9525</xdr:rowOff>
    </xdr:to>
    <xdr:sp macro="" textlink="">
      <xdr:nvSpPr>
        <xdr:cNvPr id="31" name="30 Rectángulo"/>
        <xdr:cNvSpPr/>
      </xdr:nvSpPr>
      <xdr:spPr bwMode="auto">
        <a:xfrm>
          <a:off x="3267075" y="21983700"/>
          <a:ext cx="1162050" cy="22955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342899</xdr:colOff>
      <xdr:row>247</xdr:row>
      <xdr:rowOff>133350</xdr:rowOff>
    </xdr:from>
    <xdr:to>
      <xdr:col>6</xdr:col>
      <xdr:colOff>333374</xdr:colOff>
      <xdr:row>267</xdr:row>
      <xdr:rowOff>31750</xdr:rowOff>
    </xdr:to>
    <xdr:pic>
      <xdr:nvPicPr>
        <xdr:cNvPr id="32" name="31 Imagen" descr="LIRIOS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374" y="39709725"/>
          <a:ext cx="4410075" cy="313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6"/>
  <sheetViews>
    <sheetView tabSelected="1" topLeftCell="A124" workbookViewId="0">
      <selection activeCell="K11" sqref="K11"/>
    </sheetView>
  </sheetViews>
  <sheetFormatPr baseColWidth="10" defaultRowHeight="12.75" x14ac:dyDescent="0.2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 x14ac:dyDescent="0.3">
      <c r="A1" s="121"/>
      <c r="B1" s="122" t="s">
        <v>0</v>
      </c>
      <c r="C1" s="123" t="s">
        <v>352</v>
      </c>
      <c r="D1" s="124"/>
      <c r="E1" s="124"/>
      <c r="F1" s="124"/>
      <c r="G1" s="125" t="s">
        <v>1</v>
      </c>
      <c r="H1" s="279">
        <v>41192</v>
      </c>
    </row>
    <row r="2" spans="1:8" x14ac:dyDescent="0.2">
      <c r="A2" s="126"/>
      <c r="B2" s="127" t="s">
        <v>2</v>
      </c>
      <c r="C2" s="128" t="s">
        <v>356</v>
      </c>
      <c r="D2" s="128"/>
      <c r="E2" s="128"/>
      <c r="F2" s="129"/>
      <c r="G2" s="128"/>
      <c r="H2" s="130"/>
    </row>
    <row r="3" spans="1:8" ht="13.5" thickBot="1" x14ac:dyDescent="0.25">
      <c r="A3" s="131"/>
      <c r="B3" s="132" t="s">
        <v>3</v>
      </c>
      <c r="C3" s="133" t="s">
        <v>353</v>
      </c>
      <c r="D3" s="133"/>
      <c r="E3" s="133"/>
      <c r="F3" s="133"/>
      <c r="G3" s="134" t="s">
        <v>4</v>
      </c>
      <c r="H3" s="135">
        <v>3724240106</v>
      </c>
    </row>
    <row r="4" spans="1:8" ht="13.5" thickTop="1" x14ac:dyDescent="0.2">
      <c r="A4" s="129"/>
      <c r="B4" s="129"/>
      <c r="C4" s="129"/>
      <c r="D4" s="129"/>
      <c r="E4" s="129"/>
      <c r="F4" s="129"/>
      <c r="G4" s="129"/>
      <c r="H4" s="129"/>
    </row>
    <row r="5" spans="1:8" x14ac:dyDescent="0.2">
      <c r="A5" s="136" t="s">
        <v>337</v>
      </c>
      <c r="B5" s="137"/>
      <c r="C5" s="137"/>
      <c r="D5" s="137"/>
      <c r="E5" s="137"/>
      <c r="F5" s="137"/>
      <c r="G5" s="137"/>
      <c r="H5" s="138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 x14ac:dyDescent="0.2">
      <c r="A8" s="139" t="s">
        <v>6</v>
      </c>
      <c r="B8" s="140"/>
      <c r="C8" s="139" t="s">
        <v>7</v>
      </c>
      <c r="D8" s="240" t="s">
        <v>362</v>
      </c>
      <c r="E8" s="139" t="s">
        <v>8</v>
      </c>
      <c r="F8" s="141">
        <v>121</v>
      </c>
      <c r="G8" s="139" t="s">
        <v>9</v>
      </c>
      <c r="H8" s="252" t="s">
        <v>363</v>
      </c>
    </row>
    <row r="9" spans="1:8" x14ac:dyDescent="0.2">
      <c r="A9" s="142"/>
      <c r="B9" s="1"/>
      <c r="C9" s="1"/>
      <c r="D9" s="1"/>
      <c r="E9" s="1"/>
      <c r="F9" s="1"/>
      <c r="G9" s="1"/>
      <c r="H9" s="143" t="s">
        <v>85</v>
      </c>
    </row>
    <row r="10" spans="1:8" x14ac:dyDescent="0.2">
      <c r="A10" s="144" t="s">
        <v>10</v>
      </c>
      <c r="B10" s="227" t="s">
        <v>364</v>
      </c>
      <c r="C10" s="1"/>
      <c r="D10" s="1"/>
      <c r="E10" s="1"/>
      <c r="F10" s="1"/>
      <c r="G10" s="1"/>
      <c r="H10" s="143"/>
    </row>
    <row r="11" spans="1:8" x14ac:dyDescent="0.2">
      <c r="A11" s="144" t="s">
        <v>11</v>
      </c>
      <c r="B11" s="1" t="s">
        <v>354</v>
      </c>
      <c r="C11" s="1"/>
      <c r="D11" s="1"/>
      <c r="E11" s="1"/>
      <c r="F11" s="1"/>
      <c r="G11" s="1"/>
      <c r="H11" s="143"/>
    </row>
    <row r="12" spans="1:8" x14ac:dyDescent="0.2">
      <c r="A12" s="144" t="s">
        <v>2</v>
      </c>
      <c r="B12" s="1" t="s">
        <v>365</v>
      </c>
      <c r="C12" s="1"/>
      <c r="D12" s="1"/>
      <c r="E12" s="1"/>
      <c r="F12" s="1"/>
      <c r="G12" s="1"/>
      <c r="H12" s="143"/>
    </row>
    <row r="13" spans="1:8" x14ac:dyDescent="0.2">
      <c r="A13" s="144" t="s">
        <v>12</v>
      </c>
      <c r="B13" s="242">
        <v>41218</v>
      </c>
      <c r="C13" s="1"/>
      <c r="D13" s="1"/>
      <c r="E13" s="1"/>
      <c r="F13" s="1"/>
      <c r="G13" s="1"/>
      <c r="H13" s="143"/>
    </row>
    <row r="14" spans="1:8" x14ac:dyDescent="0.2">
      <c r="A14" s="144" t="s">
        <v>13</v>
      </c>
      <c r="B14" s="227" t="s">
        <v>355</v>
      </c>
      <c r="C14" s="1"/>
      <c r="D14" s="1"/>
      <c r="E14" s="1"/>
      <c r="F14" s="1"/>
      <c r="G14" s="1"/>
      <c r="H14" s="143"/>
    </row>
    <row r="15" spans="1:8" x14ac:dyDescent="0.2">
      <c r="A15" s="144" t="s">
        <v>14</v>
      </c>
      <c r="B15" s="247" t="s">
        <v>366</v>
      </c>
      <c r="C15" s="1"/>
      <c r="D15" s="1"/>
      <c r="E15" s="1"/>
      <c r="F15" s="129"/>
      <c r="G15" s="1"/>
      <c r="H15" s="143"/>
    </row>
    <row r="16" spans="1:8" x14ac:dyDescent="0.2">
      <c r="A16" s="144"/>
      <c r="B16" s="1"/>
      <c r="C16" s="1"/>
      <c r="D16" s="1"/>
      <c r="E16" s="1"/>
      <c r="F16" s="1"/>
      <c r="G16" s="1"/>
      <c r="H16" s="143"/>
    </row>
    <row r="17" spans="1:8" x14ac:dyDescent="0.2">
      <c r="A17" s="144"/>
      <c r="B17" s="1"/>
      <c r="C17" s="1"/>
      <c r="D17" s="1"/>
      <c r="E17" s="1"/>
      <c r="F17" s="1"/>
      <c r="G17" s="1"/>
      <c r="H17" s="143"/>
    </row>
    <row r="18" spans="1:8" x14ac:dyDescent="0.2">
      <c r="A18" s="144"/>
      <c r="B18" s="145"/>
      <c r="C18" s="1"/>
      <c r="D18" s="1"/>
      <c r="E18" s="1"/>
      <c r="F18" s="1"/>
      <c r="G18" s="1"/>
      <c r="H18" s="143"/>
    </row>
    <row r="19" spans="1:8" x14ac:dyDescent="0.2">
      <c r="A19" s="144" t="s">
        <v>15</v>
      </c>
      <c r="B19" s="1" t="s">
        <v>367</v>
      </c>
      <c r="C19" s="1"/>
      <c r="D19" s="1"/>
      <c r="E19" s="1"/>
      <c r="F19" s="1"/>
      <c r="G19" s="1"/>
      <c r="H19" s="143"/>
    </row>
    <row r="20" spans="1:8" x14ac:dyDescent="0.2">
      <c r="A20" s="146"/>
      <c r="B20" s="147"/>
      <c r="C20" s="147"/>
      <c r="D20" s="147"/>
      <c r="E20" s="147"/>
      <c r="F20" s="147"/>
      <c r="G20" s="147"/>
      <c r="H20" s="148"/>
    </row>
    <row r="21" spans="1:8" x14ac:dyDescent="0.2">
      <c r="A21" s="129"/>
      <c r="B21" s="129"/>
      <c r="C21" s="129"/>
      <c r="D21" s="129"/>
      <c r="E21" s="129"/>
      <c r="F21" s="129"/>
      <c r="G21" s="129"/>
      <c r="H21" s="129"/>
    </row>
    <row r="22" spans="1:8" x14ac:dyDescent="0.2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 x14ac:dyDescent="0.2">
      <c r="A23" s="142"/>
      <c r="B23" s="1"/>
      <c r="C23" s="1"/>
      <c r="D23" s="1"/>
      <c r="E23" s="1"/>
      <c r="F23" s="1"/>
      <c r="G23" s="1"/>
      <c r="H23" s="143"/>
    </row>
    <row r="24" spans="1:8" x14ac:dyDescent="0.2">
      <c r="A24" s="142"/>
      <c r="B24" s="1"/>
      <c r="C24" s="1"/>
      <c r="D24" s="1"/>
      <c r="E24" s="1"/>
      <c r="F24" s="1"/>
      <c r="G24" s="1"/>
      <c r="H24" s="143"/>
    </row>
    <row r="25" spans="1:8" x14ac:dyDescent="0.2">
      <c r="A25" s="142"/>
      <c r="B25" s="149" t="s">
        <v>17</v>
      </c>
      <c r="C25" s="1" t="s">
        <v>347</v>
      </c>
      <c r="D25" s="1"/>
      <c r="E25" s="1"/>
      <c r="F25" s="1"/>
      <c r="G25" s="1"/>
      <c r="H25" s="143"/>
    </row>
    <row r="26" spans="1:8" x14ac:dyDescent="0.2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 x14ac:dyDescent="0.2">
      <c r="A27" s="142"/>
      <c r="B27" s="149" t="s">
        <v>19</v>
      </c>
      <c r="C27" s="1" t="s">
        <v>346</v>
      </c>
      <c r="D27" s="1"/>
      <c r="E27" s="1"/>
      <c r="F27" s="1"/>
      <c r="G27" s="1"/>
      <c r="H27" s="143"/>
    </row>
    <row r="28" spans="1:8" x14ac:dyDescent="0.2">
      <c r="A28" s="142"/>
      <c r="B28" s="149" t="s">
        <v>338</v>
      </c>
      <c r="C28" s="1" t="s">
        <v>348</v>
      </c>
      <c r="D28" s="1"/>
      <c r="E28" s="1"/>
      <c r="F28" s="1"/>
      <c r="G28" s="1"/>
      <c r="H28" s="143"/>
    </row>
    <row r="29" spans="1:8" x14ac:dyDescent="0.2">
      <c r="A29" s="142"/>
      <c r="B29" s="1"/>
      <c r="C29" s="1"/>
      <c r="D29" s="1"/>
      <c r="E29" s="1"/>
      <c r="F29" s="1"/>
      <c r="G29" s="1"/>
      <c r="H29" s="143"/>
    </row>
    <row r="30" spans="1:8" x14ac:dyDescent="0.2">
      <c r="A30" s="142"/>
      <c r="B30" s="1"/>
      <c r="C30" s="1"/>
      <c r="D30" s="1"/>
      <c r="E30" s="1"/>
      <c r="F30" s="1"/>
      <c r="G30" s="1"/>
      <c r="H30" s="143"/>
    </row>
    <row r="31" spans="1:8" x14ac:dyDescent="0.2">
      <c r="A31" s="142"/>
      <c r="B31" s="1"/>
      <c r="C31" s="1"/>
      <c r="D31" s="1"/>
      <c r="E31" s="1"/>
      <c r="F31" s="1"/>
      <c r="G31" s="1"/>
      <c r="H31" s="143"/>
    </row>
    <row r="32" spans="1:8" x14ac:dyDescent="0.2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 x14ac:dyDescent="0.2">
      <c r="A33" s="146"/>
      <c r="B33" s="147"/>
      <c r="C33" s="147"/>
      <c r="D33" s="147"/>
      <c r="E33" s="147"/>
      <c r="F33" s="147"/>
      <c r="G33" s="147"/>
      <c r="H33" s="148"/>
    </row>
    <row r="34" spans="1:8" x14ac:dyDescent="0.2">
      <c r="A34" s="129"/>
      <c r="B34" s="129"/>
      <c r="C34" s="129"/>
      <c r="D34" s="129"/>
      <c r="E34" s="129"/>
      <c r="F34" s="129"/>
      <c r="G34" s="129"/>
      <c r="H34" s="129"/>
    </row>
    <row r="35" spans="1:8" x14ac:dyDescent="0.2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 x14ac:dyDescent="0.2">
      <c r="A36" s="220"/>
      <c r="B36" s="221"/>
      <c r="C36" s="221"/>
      <c r="D36" s="221"/>
      <c r="E36" s="221"/>
      <c r="F36" s="221"/>
      <c r="G36" s="221"/>
      <c r="H36" s="222"/>
    </row>
    <row r="37" spans="1:8" x14ac:dyDescent="0.2">
      <c r="A37" s="237" t="s">
        <v>345</v>
      </c>
      <c r="B37" s="221"/>
      <c r="C37" s="221"/>
      <c r="D37" s="221"/>
      <c r="E37" s="221"/>
      <c r="F37" s="221"/>
      <c r="G37" s="221"/>
      <c r="H37" s="222"/>
    </row>
    <row r="38" spans="1:8" x14ac:dyDescent="0.2">
      <c r="A38" s="142"/>
      <c r="B38" s="1" t="s">
        <v>85</v>
      </c>
      <c r="C38" s="1"/>
      <c r="D38" s="1"/>
      <c r="E38" s="1"/>
      <c r="F38" s="1"/>
      <c r="G38" s="1"/>
      <c r="H38" s="143"/>
    </row>
    <row r="39" spans="1:8" x14ac:dyDescent="0.2">
      <c r="A39" s="152"/>
      <c r="B39" s="1"/>
      <c r="C39" s="1"/>
      <c r="D39" s="1"/>
      <c r="E39" s="1"/>
      <c r="F39" s="1"/>
      <c r="G39" s="1"/>
      <c r="H39" s="143"/>
    </row>
    <row r="40" spans="1:8" x14ac:dyDescent="0.2">
      <c r="A40" s="152"/>
      <c r="B40" s="1"/>
      <c r="C40" s="1"/>
      <c r="D40" s="1"/>
      <c r="E40" s="1"/>
      <c r="F40" s="1"/>
      <c r="G40" s="1"/>
      <c r="H40" s="143"/>
    </row>
    <row r="41" spans="1:8" x14ac:dyDescent="0.2">
      <c r="A41" s="144" t="s">
        <v>357</v>
      </c>
      <c r="B41" s="247" t="s">
        <v>368</v>
      </c>
      <c r="C41" s="1"/>
      <c r="D41" s="1"/>
      <c r="E41" s="1"/>
      <c r="F41" s="1"/>
      <c r="G41" s="1"/>
      <c r="H41" s="143"/>
    </row>
    <row r="42" spans="1:8" x14ac:dyDescent="0.2">
      <c r="A42" s="152"/>
      <c r="B42" s="1" t="s">
        <v>369</v>
      </c>
      <c r="C42" s="1"/>
      <c r="D42" s="1"/>
      <c r="E42" s="1"/>
      <c r="F42" s="1"/>
      <c r="G42" s="1"/>
      <c r="H42" s="143"/>
    </row>
    <row r="43" spans="1:8" x14ac:dyDescent="0.2">
      <c r="A43" s="144" t="s">
        <v>358</v>
      </c>
      <c r="B43" s="247" t="s">
        <v>370</v>
      </c>
      <c r="C43" s="1"/>
      <c r="D43" s="1"/>
      <c r="E43" s="1"/>
      <c r="F43" s="1"/>
      <c r="G43" s="1"/>
      <c r="H43" s="143"/>
    </row>
    <row r="44" spans="1:8" x14ac:dyDescent="0.2">
      <c r="A44" s="152"/>
      <c r="B44" s="1"/>
      <c r="C44" s="1"/>
      <c r="D44" s="1"/>
      <c r="E44" s="1"/>
      <c r="F44" s="1"/>
      <c r="G44" s="1"/>
      <c r="H44" s="143"/>
    </row>
    <row r="45" spans="1:8" x14ac:dyDescent="0.2">
      <c r="A45" s="144" t="s">
        <v>359</v>
      </c>
      <c r="B45" s="247" t="s">
        <v>371</v>
      </c>
      <c r="C45" s="1"/>
      <c r="D45" s="1"/>
      <c r="E45" s="1"/>
      <c r="F45" s="1"/>
      <c r="G45" s="1"/>
      <c r="H45" s="143"/>
    </row>
    <row r="46" spans="1:8" x14ac:dyDescent="0.2">
      <c r="A46" s="152"/>
      <c r="B46" s="247"/>
      <c r="C46" s="1"/>
      <c r="D46" s="1"/>
      <c r="E46" s="1"/>
      <c r="F46" s="1"/>
      <c r="G46" s="1"/>
      <c r="H46" s="143"/>
    </row>
    <row r="47" spans="1:8" x14ac:dyDescent="0.2">
      <c r="A47" s="144" t="s">
        <v>360</v>
      </c>
      <c r="B47" s="247" t="s">
        <v>372</v>
      </c>
      <c r="C47" s="1"/>
      <c r="D47" s="1"/>
      <c r="E47" s="1"/>
      <c r="F47" s="1"/>
      <c r="G47" s="1"/>
      <c r="H47" s="143"/>
    </row>
    <row r="48" spans="1:8" x14ac:dyDescent="0.2">
      <c r="A48" s="152"/>
      <c r="B48" s="247"/>
      <c r="C48" s="1"/>
      <c r="D48" s="1"/>
      <c r="E48" s="1"/>
      <c r="F48" s="1"/>
      <c r="G48" s="1"/>
      <c r="H48" s="143"/>
    </row>
    <row r="49" spans="1:8" x14ac:dyDescent="0.2">
      <c r="A49" s="152"/>
      <c r="B49" s="1"/>
      <c r="C49" s="1"/>
      <c r="D49" s="1"/>
      <c r="E49" s="1"/>
      <c r="F49" s="1"/>
      <c r="G49" s="1"/>
      <c r="H49" s="143"/>
    </row>
    <row r="50" spans="1:8" ht="14.25" x14ac:dyDescent="0.2">
      <c r="A50" s="297" t="s">
        <v>339</v>
      </c>
      <c r="B50" s="298"/>
      <c r="C50" s="227"/>
      <c r="D50" s="1"/>
      <c r="E50" s="1" t="s">
        <v>361</v>
      </c>
      <c r="F50" s="1"/>
      <c r="G50" s="1"/>
      <c r="H50" s="244" t="s">
        <v>373</v>
      </c>
    </row>
    <row r="51" spans="1:8" x14ac:dyDescent="0.2">
      <c r="A51" s="152"/>
      <c r="B51" s="1"/>
      <c r="C51" s="1"/>
      <c r="D51" s="1"/>
      <c r="E51" s="1"/>
      <c r="F51" s="1" t="s">
        <v>330</v>
      </c>
      <c r="G51" s="1"/>
      <c r="H51" s="244"/>
    </row>
    <row r="52" spans="1:8" x14ac:dyDescent="0.2">
      <c r="A52" s="297" t="s">
        <v>331</v>
      </c>
      <c r="B52" s="298"/>
      <c r="C52" s="268" t="s">
        <v>349</v>
      </c>
      <c r="D52" s="1"/>
      <c r="E52" s="1" t="s">
        <v>332</v>
      </c>
      <c r="F52" s="1"/>
      <c r="G52" s="1"/>
      <c r="H52" s="143"/>
    </row>
    <row r="53" spans="1:8" x14ac:dyDescent="0.2">
      <c r="A53" s="297" t="s">
        <v>333</v>
      </c>
      <c r="B53" s="298"/>
      <c r="C53" s="1"/>
      <c r="D53" s="1"/>
      <c r="E53" s="1" t="s">
        <v>334</v>
      </c>
      <c r="F53" s="1"/>
      <c r="G53" s="1"/>
      <c r="H53" s="143"/>
    </row>
    <row r="54" spans="1:8" x14ac:dyDescent="0.2">
      <c r="A54" s="297" t="s">
        <v>335</v>
      </c>
      <c r="B54" s="298"/>
      <c r="C54" s="1"/>
      <c r="D54" s="1"/>
      <c r="E54" s="1"/>
      <c r="F54" s="1"/>
      <c r="G54" s="1"/>
      <c r="H54" s="143"/>
    </row>
    <row r="55" spans="1:8" x14ac:dyDescent="0.2">
      <c r="A55" s="297" t="s">
        <v>336</v>
      </c>
      <c r="B55" s="298"/>
      <c r="C55" s="1"/>
      <c r="D55" s="1"/>
      <c r="E55" s="1"/>
      <c r="F55" s="1"/>
      <c r="G55" s="1"/>
      <c r="H55" s="143"/>
    </row>
    <row r="56" spans="1:8" x14ac:dyDescent="0.2">
      <c r="A56" s="238"/>
      <c r="B56" s="147"/>
      <c r="C56" s="147"/>
      <c r="D56" s="147"/>
      <c r="E56" s="147"/>
      <c r="F56" s="147"/>
      <c r="G56" s="147"/>
      <c r="H56" s="148"/>
    </row>
    <row r="57" spans="1:8" x14ac:dyDescent="0.2">
      <c r="A57" s="149"/>
      <c r="B57" s="1"/>
      <c r="C57" s="1"/>
      <c r="D57" s="1"/>
      <c r="E57" s="1"/>
      <c r="F57" s="1"/>
      <c r="G57" s="1"/>
      <c r="H57" s="1"/>
    </row>
    <row r="58" spans="1:8" x14ac:dyDescent="0.2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 x14ac:dyDescent="0.2">
      <c r="A59" s="149"/>
      <c r="B59" s="1"/>
      <c r="C59" s="1"/>
      <c r="D59" s="1"/>
      <c r="E59" s="1"/>
      <c r="F59" s="1"/>
      <c r="G59" s="1"/>
      <c r="H59" s="1"/>
    </row>
    <row r="60" spans="1:8" x14ac:dyDescent="0.2">
      <c r="A60" s="149"/>
      <c r="B60" s="1"/>
      <c r="C60" s="1"/>
      <c r="D60" s="1"/>
      <c r="E60" s="1"/>
      <c r="F60" s="1"/>
      <c r="G60" s="1"/>
      <c r="H60" s="1"/>
    </row>
    <row r="61" spans="1:8" x14ac:dyDescent="0.2">
      <c r="A61" s="129"/>
      <c r="B61" s="129"/>
      <c r="C61" s="129"/>
      <c r="D61" s="129"/>
      <c r="E61" s="129"/>
      <c r="F61" s="129"/>
      <c r="G61" s="129"/>
      <c r="H61" s="129"/>
    </row>
    <row r="62" spans="1:8" x14ac:dyDescent="0.2">
      <c r="A62" s="136" t="s">
        <v>337</v>
      </c>
      <c r="B62" s="137"/>
      <c r="C62" s="137"/>
      <c r="D62" s="137"/>
      <c r="E62" s="137"/>
      <c r="F62" s="137"/>
      <c r="G62" s="137"/>
      <c r="H62" s="138"/>
    </row>
    <row r="63" spans="1:8" x14ac:dyDescent="0.2">
      <c r="A63" s="129"/>
      <c r="B63" s="129"/>
      <c r="C63" s="129"/>
      <c r="D63" s="129"/>
      <c r="E63" s="129"/>
      <c r="F63" s="129"/>
      <c r="G63" s="129"/>
      <c r="H63" s="129"/>
    </row>
    <row r="64" spans="1:8" x14ac:dyDescent="0.2">
      <c r="A64" s="136" t="s">
        <v>340</v>
      </c>
      <c r="B64" s="137"/>
      <c r="C64" s="137"/>
      <c r="D64" s="137"/>
      <c r="E64" s="137"/>
      <c r="F64" s="137"/>
      <c r="G64" s="137"/>
      <c r="H64" s="138"/>
    </row>
    <row r="65" spans="1:8" x14ac:dyDescent="0.2">
      <c r="A65" s="142"/>
      <c r="B65" s="1"/>
      <c r="C65" s="1"/>
      <c r="D65" s="1"/>
      <c r="E65" s="1"/>
      <c r="F65" s="1"/>
      <c r="G65" s="1"/>
      <c r="H65" s="143"/>
    </row>
    <row r="66" spans="1:8" x14ac:dyDescent="0.2">
      <c r="A66" s="142" t="s">
        <v>25</v>
      </c>
      <c r="B66" s="1"/>
      <c r="C66" s="1"/>
      <c r="D66" s="1"/>
      <c r="E66" s="1"/>
      <c r="F66" s="1"/>
      <c r="G66" s="1"/>
      <c r="H66" s="143"/>
    </row>
    <row r="67" spans="1:8" x14ac:dyDescent="0.2">
      <c r="A67" s="152" t="s">
        <v>26</v>
      </c>
      <c r="B67" s="259"/>
      <c r="C67" s="260"/>
      <c r="D67" s="260"/>
      <c r="E67" s="260"/>
      <c r="F67" s="260"/>
      <c r="G67" s="260"/>
      <c r="H67" s="261"/>
    </row>
    <row r="68" spans="1:8" ht="12" customHeight="1" x14ac:dyDescent="0.2">
      <c r="A68" s="142"/>
      <c r="B68" s="260"/>
      <c r="C68" s="260"/>
      <c r="D68" s="260"/>
      <c r="E68" s="260"/>
      <c r="F68" s="260"/>
      <c r="G68" s="260"/>
      <c r="H68" s="261"/>
    </row>
    <row r="69" spans="1:8" x14ac:dyDescent="0.2">
      <c r="A69" s="152" t="s">
        <v>27</v>
      </c>
      <c r="B69" s="262"/>
      <c r="C69" s="260"/>
      <c r="D69" s="260"/>
      <c r="E69" s="260"/>
      <c r="F69" s="260"/>
      <c r="G69" s="260"/>
      <c r="H69" s="261"/>
    </row>
    <row r="70" spans="1:8" ht="10.5" customHeight="1" x14ac:dyDescent="0.2">
      <c r="A70" s="152"/>
      <c r="B70" s="263"/>
      <c r="C70" s="260"/>
      <c r="D70" s="260"/>
      <c r="E70" s="260"/>
      <c r="F70" s="260"/>
      <c r="G70" s="260"/>
      <c r="H70" s="261"/>
    </row>
    <row r="71" spans="1:8" x14ac:dyDescent="0.2">
      <c r="A71" s="152" t="s">
        <v>28</v>
      </c>
      <c r="B71" s="259"/>
      <c r="C71" s="260"/>
      <c r="D71" s="260"/>
      <c r="E71" s="260"/>
      <c r="F71" s="260"/>
      <c r="G71" s="260"/>
      <c r="H71" s="261"/>
    </row>
    <row r="72" spans="1:8" ht="12" customHeight="1" x14ac:dyDescent="0.2">
      <c r="A72" s="152"/>
      <c r="B72" s="263"/>
      <c r="C72" s="260"/>
      <c r="D72" s="260"/>
      <c r="E72" s="260"/>
      <c r="F72" s="260"/>
      <c r="G72" s="260"/>
      <c r="H72" s="261"/>
    </row>
    <row r="73" spans="1:8" x14ac:dyDescent="0.2">
      <c r="A73" s="152" t="s">
        <v>29</v>
      </c>
      <c r="B73" s="262"/>
      <c r="C73" s="260"/>
      <c r="D73" s="260"/>
      <c r="E73" s="260"/>
      <c r="F73" s="260"/>
      <c r="G73" s="260"/>
      <c r="H73" s="261"/>
    </row>
    <row r="74" spans="1:8" ht="13.5" customHeight="1" x14ac:dyDescent="0.2">
      <c r="A74" s="152"/>
      <c r="B74" s="263"/>
      <c r="C74" s="260"/>
      <c r="D74" s="260"/>
      <c r="E74" s="260"/>
      <c r="F74" s="260"/>
      <c r="G74" s="260"/>
      <c r="H74" s="261"/>
    </row>
    <row r="75" spans="1:8" x14ac:dyDescent="0.2">
      <c r="A75" s="152" t="s">
        <v>30</v>
      </c>
      <c r="B75" s="262"/>
      <c r="C75" s="260"/>
      <c r="D75" s="260"/>
      <c r="E75" s="260"/>
      <c r="F75" s="260"/>
      <c r="G75" s="260"/>
      <c r="H75" s="261"/>
    </row>
    <row r="76" spans="1:8" ht="11.25" customHeight="1" x14ac:dyDescent="0.2">
      <c r="A76" s="152"/>
      <c r="B76" s="263"/>
      <c r="C76" s="260"/>
      <c r="D76" s="260"/>
      <c r="E76" s="260"/>
      <c r="F76" s="260"/>
      <c r="G76" s="260"/>
      <c r="H76" s="261"/>
    </row>
    <row r="77" spans="1:8" x14ac:dyDescent="0.2">
      <c r="A77" s="152" t="s">
        <v>31</v>
      </c>
      <c r="B77" s="262"/>
      <c r="C77" s="260"/>
      <c r="D77" s="260"/>
      <c r="E77" s="260"/>
      <c r="F77" s="260"/>
      <c r="G77" s="260"/>
      <c r="H77" s="261"/>
    </row>
    <row r="78" spans="1:8" ht="12" customHeight="1" x14ac:dyDescent="0.2">
      <c r="A78" s="152"/>
      <c r="B78" s="263"/>
      <c r="C78" s="260"/>
      <c r="D78" s="260"/>
      <c r="E78" s="260"/>
      <c r="F78" s="260"/>
      <c r="G78" s="260"/>
      <c r="H78" s="261"/>
    </row>
    <row r="79" spans="1:8" x14ac:dyDescent="0.2">
      <c r="A79" s="152" t="s">
        <v>32</v>
      </c>
      <c r="B79" s="264"/>
      <c r="C79" s="260"/>
      <c r="D79" s="260"/>
      <c r="E79" s="260"/>
      <c r="F79" s="260"/>
      <c r="G79" s="260"/>
      <c r="H79" s="261"/>
    </row>
    <row r="80" spans="1:8" ht="12.75" customHeight="1" x14ac:dyDescent="0.2">
      <c r="A80" s="142"/>
      <c r="B80" s="260"/>
      <c r="C80" s="260"/>
      <c r="D80" s="260"/>
      <c r="E80" s="260"/>
      <c r="F80" s="260"/>
      <c r="G80" s="260"/>
      <c r="H80" s="261"/>
    </row>
    <row r="81" spans="1:8" x14ac:dyDescent="0.2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 x14ac:dyDescent="0.2">
      <c r="A82" s="152" t="s">
        <v>34</v>
      </c>
      <c r="B82" s="265"/>
      <c r="C82" s="260"/>
      <c r="D82" s="260"/>
      <c r="E82" s="260"/>
      <c r="F82" s="260"/>
      <c r="G82" s="260"/>
      <c r="H82" s="261"/>
    </row>
    <row r="83" spans="1:8" ht="12.75" customHeight="1" x14ac:dyDescent="0.2">
      <c r="A83" s="152"/>
      <c r="B83" s="263"/>
      <c r="C83" s="260"/>
      <c r="D83" s="260"/>
      <c r="E83" s="260"/>
      <c r="F83" s="260"/>
      <c r="G83" s="260"/>
      <c r="H83" s="261"/>
    </row>
    <row r="84" spans="1:8" x14ac:dyDescent="0.2">
      <c r="A84" s="152" t="s">
        <v>35</v>
      </c>
      <c r="B84" s="265"/>
      <c r="C84" s="260"/>
      <c r="D84" s="260"/>
      <c r="E84" s="260"/>
      <c r="F84" s="260"/>
      <c r="G84" s="260"/>
      <c r="H84" s="261"/>
    </row>
    <row r="85" spans="1:8" ht="12.75" customHeight="1" x14ac:dyDescent="0.2">
      <c r="A85" s="152"/>
      <c r="B85" s="263"/>
      <c r="C85" s="260"/>
      <c r="D85" s="260"/>
      <c r="E85" s="260"/>
      <c r="F85" s="260"/>
      <c r="G85" s="260"/>
      <c r="H85" s="261"/>
    </row>
    <row r="86" spans="1:8" x14ac:dyDescent="0.2">
      <c r="A86" s="152" t="s">
        <v>36</v>
      </c>
      <c r="B86" s="116"/>
      <c r="C86" s="260"/>
      <c r="D86" s="260"/>
      <c r="E86" s="260"/>
      <c r="F86" s="260"/>
      <c r="G86" s="260"/>
      <c r="H86" s="261"/>
    </row>
    <row r="87" spans="1:8" ht="12" customHeight="1" x14ac:dyDescent="0.2">
      <c r="A87" s="152"/>
      <c r="B87" s="263"/>
      <c r="C87" s="260"/>
      <c r="D87" s="260"/>
      <c r="E87" s="260"/>
      <c r="F87" s="260"/>
      <c r="G87" s="260"/>
      <c r="H87" s="261"/>
    </row>
    <row r="88" spans="1:8" x14ac:dyDescent="0.2">
      <c r="A88" s="152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 x14ac:dyDescent="0.2">
      <c r="A89" s="152"/>
      <c r="B89" s="263"/>
      <c r="C89" s="260"/>
      <c r="D89" s="260"/>
      <c r="E89" s="260"/>
      <c r="F89" s="260"/>
      <c r="G89" s="260"/>
      <c r="H89" s="261"/>
    </row>
    <row r="90" spans="1:8" x14ac:dyDescent="0.2">
      <c r="A90" s="152" t="s">
        <v>38</v>
      </c>
      <c r="B90" s="114"/>
      <c r="C90" s="260"/>
      <c r="D90" s="260"/>
      <c r="E90" s="260"/>
      <c r="F90" s="260"/>
      <c r="G90" s="260"/>
      <c r="H90" s="261"/>
    </row>
    <row r="91" spans="1:8" x14ac:dyDescent="0.2">
      <c r="A91" s="152" t="s">
        <v>39</v>
      </c>
      <c r="B91" s="264"/>
      <c r="C91" s="260"/>
      <c r="D91" s="260"/>
      <c r="E91" s="260"/>
      <c r="F91" s="260"/>
      <c r="G91" s="260"/>
      <c r="H91" s="261"/>
    </row>
    <row r="92" spans="1:8" ht="12" customHeight="1" x14ac:dyDescent="0.2">
      <c r="A92" s="152"/>
      <c r="B92" s="263"/>
      <c r="C92" s="260"/>
      <c r="D92" s="260"/>
      <c r="E92" s="260"/>
      <c r="F92" s="260"/>
      <c r="G92" s="260"/>
      <c r="H92" s="261"/>
    </row>
    <row r="93" spans="1:8" x14ac:dyDescent="0.2">
      <c r="A93" s="152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 x14ac:dyDescent="0.2">
      <c r="A94" s="152"/>
      <c r="B94" s="263" t="s">
        <v>85</v>
      </c>
      <c r="C94" s="260"/>
      <c r="D94" s="260"/>
      <c r="E94" s="260"/>
      <c r="F94" s="260"/>
      <c r="G94" s="260"/>
      <c r="H94" s="261"/>
    </row>
    <row r="95" spans="1:8" x14ac:dyDescent="0.2">
      <c r="A95" s="152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 x14ac:dyDescent="0.2">
      <c r="A96" s="142"/>
      <c r="B96" s="260" t="s">
        <v>85</v>
      </c>
      <c r="C96" s="260"/>
      <c r="D96" s="260"/>
      <c r="E96" s="260"/>
      <c r="F96" s="260"/>
      <c r="G96" s="260"/>
      <c r="H96" s="261"/>
    </row>
    <row r="97" spans="1:8" ht="12" customHeight="1" x14ac:dyDescent="0.2">
      <c r="A97" s="152" t="s">
        <v>42</v>
      </c>
      <c r="B97" s="116"/>
      <c r="C97" s="260"/>
      <c r="D97" s="260"/>
      <c r="E97" s="260"/>
      <c r="F97" s="260"/>
      <c r="G97" s="260"/>
      <c r="H97" s="261"/>
    </row>
    <row r="98" spans="1:8" ht="11.25" customHeight="1" x14ac:dyDescent="0.2">
      <c r="A98" s="152"/>
      <c r="B98" s="260"/>
      <c r="C98" s="260"/>
      <c r="D98" s="260"/>
      <c r="E98" s="260"/>
      <c r="F98" s="260"/>
      <c r="G98" s="260"/>
      <c r="H98" s="261"/>
    </row>
    <row r="99" spans="1:8" ht="11.25" customHeight="1" x14ac:dyDescent="0.2">
      <c r="A99" s="152" t="s">
        <v>43</v>
      </c>
      <c r="B99" s="262"/>
      <c r="C99" s="260"/>
      <c r="D99" s="260"/>
      <c r="E99" s="260"/>
      <c r="F99" s="260"/>
      <c r="G99" s="260"/>
      <c r="H99" s="261"/>
    </row>
    <row r="100" spans="1:8" ht="12" customHeight="1" x14ac:dyDescent="0.2">
      <c r="A100" s="152"/>
      <c r="B100" s="260"/>
      <c r="C100" s="260"/>
      <c r="D100" s="260"/>
      <c r="E100" s="260"/>
      <c r="F100" s="260"/>
      <c r="G100" s="260"/>
      <c r="H100" s="261"/>
    </row>
    <row r="101" spans="1:8" x14ac:dyDescent="0.2">
      <c r="A101" s="152" t="s">
        <v>44</v>
      </c>
      <c r="B101" s="262"/>
      <c r="C101" s="260"/>
      <c r="D101" s="260"/>
      <c r="E101" s="260"/>
      <c r="F101" s="260"/>
      <c r="G101" s="260"/>
      <c r="H101" s="261"/>
    </row>
    <row r="102" spans="1:8" x14ac:dyDescent="0.2">
      <c r="A102" s="152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 x14ac:dyDescent="0.2">
      <c r="A103" s="152"/>
      <c r="B103" s="260"/>
      <c r="C103" s="260"/>
      <c r="D103" s="260"/>
      <c r="E103" s="260"/>
      <c r="F103" s="260"/>
      <c r="G103" s="260"/>
      <c r="H103" s="261"/>
    </row>
    <row r="104" spans="1:8" x14ac:dyDescent="0.2">
      <c r="A104" s="152" t="s">
        <v>46</v>
      </c>
      <c r="B104" s="262"/>
      <c r="C104" s="260"/>
      <c r="D104" s="260"/>
      <c r="E104" s="260"/>
      <c r="F104" s="260"/>
      <c r="G104" s="260"/>
      <c r="H104" s="261"/>
    </row>
    <row r="105" spans="1:8" ht="14.25" customHeight="1" x14ac:dyDescent="0.2">
      <c r="A105" s="152"/>
      <c r="B105" s="260"/>
      <c r="C105" s="260"/>
      <c r="D105" s="260"/>
      <c r="E105" s="260"/>
      <c r="F105" s="260"/>
      <c r="G105" s="260"/>
      <c r="H105" s="261"/>
    </row>
    <row r="106" spans="1:8" x14ac:dyDescent="0.2">
      <c r="A106" s="152" t="s">
        <v>47</v>
      </c>
      <c r="B106" s="262"/>
      <c r="C106" s="260"/>
      <c r="D106" s="260"/>
      <c r="E106" s="260"/>
      <c r="F106" s="260"/>
      <c r="G106" s="260"/>
      <c r="H106" s="261"/>
    </row>
    <row r="107" spans="1:8" ht="12.75" customHeight="1" x14ac:dyDescent="0.2">
      <c r="A107" s="152"/>
      <c r="B107" s="260"/>
      <c r="C107" s="260"/>
      <c r="D107" s="260"/>
      <c r="E107" s="260"/>
      <c r="F107" s="260"/>
      <c r="G107" s="260"/>
      <c r="H107" s="261"/>
    </row>
    <row r="108" spans="1:8" x14ac:dyDescent="0.2">
      <c r="A108" s="152" t="s">
        <v>48</v>
      </c>
      <c r="B108" s="262"/>
      <c r="C108" s="260"/>
      <c r="D108" s="260"/>
      <c r="E108" s="260"/>
      <c r="F108" s="260"/>
      <c r="G108" s="260"/>
      <c r="H108" s="261"/>
    </row>
    <row r="109" spans="1:8" ht="12.75" customHeight="1" x14ac:dyDescent="0.2">
      <c r="A109" s="152"/>
      <c r="B109" s="260"/>
      <c r="C109" s="260"/>
      <c r="D109" s="260"/>
      <c r="E109" s="260"/>
      <c r="F109" s="260"/>
      <c r="G109" s="260"/>
      <c r="H109" s="261"/>
    </row>
    <row r="110" spans="1:8" x14ac:dyDescent="0.2">
      <c r="A110" s="152" t="s">
        <v>49</v>
      </c>
      <c r="B110" s="262"/>
      <c r="C110" s="260"/>
      <c r="D110" s="260"/>
      <c r="E110" s="260"/>
      <c r="F110" s="260"/>
      <c r="G110" s="260"/>
      <c r="H110" s="261"/>
    </row>
    <row r="111" spans="1:8" ht="12.75" customHeight="1" x14ac:dyDescent="0.2">
      <c r="A111" s="152"/>
      <c r="B111" s="260"/>
      <c r="C111" s="260"/>
      <c r="D111" s="260"/>
      <c r="E111" s="260"/>
      <c r="F111" s="260"/>
      <c r="G111" s="260"/>
      <c r="H111" s="261"/>
    </row>
    <row r="112" spans="1:8" x14ac:dyDescent="0.2">
      <c r="A112" s="152" t="s">
        <v>50</v>
      </c>
      <c r="B112" s="262"/>
      <c r="C112" s="260"/>
      <c r="D112" s="260"/>
      <c r="E112" s="260"/>
      <c r="F112" s="260"/>
      <c r="G112" s="260"/>
      <c r="H112" s="261"/>
    </row>
    <row r="113" spans="1:8" x14ac:dyDescent="0.2">
      <c r="A113" s="152"/>
      <c r="B113" s="260"/>
      <c r="C113" s="260"/>
      <c r="D113" s="260"/>
      <c r="E113" s="260"/>
      <c r="F113" s="260"/>
      <c r="G113" s="260"/>
      <c r="H113" s="261"/>
    </row>
    <row r="114" spans="1:8" x14ac:dyDescent="0.2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 x14ac:dyDescent="0.2">
      <c r="A115" s="129"/>
      <c r="B115" s="129"/>
      <c r="C115" s="129"/>
      <c r="D115" s="129"/>
      <c r="E115" s="129"/>
      <c r="F115" s="129"/>
      <c r="G115" s="129"/>
      <c r="H115" s="129"/>
    </row>
    <row r="116" spans="1:8" x14ac:dyDescent="0.2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 x14ac:dyDescent="0.2">
      <c r="A117" s="129"/>
      <c r="B117" s="129"/>
      <c r="C117" s="129"/>
      <c r="D117" s="129"/>
      <c r="E117" s="129"/>
      <c r="F117" s="129"/>
      <c r="G117" s="129"/>
      <c r="H117" s="129"/>
    </row>
    <row r="119" spans="1:8" x14ac:dyDescent="0.2">
      <c r="A119" s="136" t="s">
        <v>337</v>
      </c>
      <c r="B119" s="137"/>
      <c r="C119" s="137"/>
      <c r="D119" s="137"/>
      <c r="E119" s="137"/>
      <c r="F119" s="137"/>
      <c r="G119" s="137"/>
      <c r="H119" s="138"/>
    </row>
    <row r="120" spans="1:8" x14ac:dyDescent="0.2">
      <c r="A120" s="129"/>
      <c r="B120" s="129"/>
      <c r="C120" s="129"/>
      <c r="D120" s="129"/>
      <c r="E120" s="129"/>
      <c r="F120" s="129"/>
      <c r="G120" s="129"/>
      <c r="H120" s="129"/>
    </row>
    <row r="121" spans="1:8" x14ac:dyDescent="0.2">
      <c r="A121" s="270" t="s">
        <v>341</v>
      </c>
      <c r="B121" s="140"/>
      <c r="C121" s="140"/>
      <c r="D121" s="140"/>
      <c r="E121" s="140"/>
      <c r="F121" s="140"/>
      <c r="G121" s="140"/>
      <c r="H121" s="271"/>
    </row>
    <row r="122" spans="1:8" x14ac:dyDescent="0.2">
      <c r="A122" s="142"/>
      <c r="B122" s="1"/>
      <c r="C122" s="1"/>
      <c r="D122" s="1"/>
      <c r="E122" s="1"/>
      <c r="F122" s="1"/>
      <c r="G122" s="1"/>
      <c r="H122" s="143"/>
    </row>
    <row r="123" spans="1:8" x14ac:dyDescent="0.2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 x14ac:dyDescent="0.2">
      <c r="A124" s="142"/>
      <c r="B124" s="1"/>
      <c r="C124" s="1"/>
      <c r="D124" s="1"/>
      <c r="E124" s="1"/>
      <c r="F124" s="1"/>
      <c r="G124" s="1"/>
      <c r="H124" s="143"/>
    </row>
    <row r="125" spans="1:8" x14ac:dyDescent="0.2">
      <c r="A125" s="142" t="s">
        <v>53</v>
      </c>
      <c r="B125" s="246" t="s">
        <v>375</v>
      </c>
      <c r="C125" s="149" t="s">
        <v>54</v>
      </c>
      <c r="D125" s="227"/>
      <c r="E125" s="1"/>
      <c r="F125" s="1"/>
      <c r="G125" s="1"/>
      <c r="H125" s="143"/>
    </row>
    <row r="126" spans="1:8" x14ac:dyDescent="0.2">
      <c r="A126" s="142"/>
      <c r="B126" s="1"/>
      <c r="C126" s="154"/>
      <c r="D126" s="1"/>
      <c r="E126" s="1"/>
      <c r="F126" s="1"/>
      <c r="G126" s="1"/>
      <c r="H126" s="143"/>
    </row>
    <row r="127" spans="1:8" ht="14.25" x14ac:dyDescent="0.2">
      <c r="A127" s="142" t="s">
        <v>55</v>
      </c>
      <c r="B127" s="1"/>
      <c r="C127" s="141" t="s">
        <v>374</v>
      </c>
      <c r="D127" s="1"/>
      <c r="E127" s="1"/>
      <c r="F127" s="1"/>
      <c r="G127" s="1"/>
      <c r="H127" s="143"/>
    </row>
    <row r="128" spans="1:8" x14ac:dyDescent="0.2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 x14ac:dyDescent="0.2">
      <c r="A129" s="142"/>
      <c r="B129" s="1"/>
      <c r="C129" s="1"/>
      <c r="D129" s="1"/>
      <c r="E129" s="1"/>
      <c r="F129" s="1"/>
      <c r="G129" s="1"/>
      <c r="H129" s="143"/>
    </row>
    <row r="130" spans="1:8" x14ac:dyDescent="0.2">
      <c r="A130" s="142"/>
      <c r="B130" s="1"/>
      <c r="C130" s="1"/>
      <c r="D130" s="1"/>
      <c r="E130" s="1"/>
      <c r="F130" s="1"/>
      <c r="G130" s="1"/>
      <c r="H130" s="143"/>
    </row>
    <row r="131" spans="1:8" x14ac:dyDescent="0.2">
      <c r="A131" s="142"/>
      <c r="B131" s="1"/>
      <c r="C131" s="1"/>
      <c r="D131" s="1"/>
      <c r="E131" s="1"/>
      <c r="F131" s="1"/>
      <c r="G131" s="1"/>
      <c r="H131" s="143"/>
    </row>
    <row r="132" spans="1:8" x14ac:dyDescent="0.2">
      <c r="A132" s="142"/>
      <c r="B132" s="1"/>
      <c r="C132" s="1"/>
      <c r="D132" s="1"/>
      <c r="E132" s="1"/>
      <c r="F132" s="1"/>
      <c r="G132" s="1"/>
      <c r="H132" s="143"/>
    </row>
    <row r="133" spans="1:8" x14ac:dyDescent="0.2">
      <c r="A133" s="142"/>
      <c r="B133" s="1"/>
      <c r="C133" s="1"/>
      <c r="D133" s="1"/>
      <c r="E133" s="1"/>
      <c r="F133" s="1"/>
      <c r="G133" s="1"/>
      <c r="H133" s="143"/>
    </row>
    <row r="134" spans="1:8" x14ac:dyDescent="0.2">
      <c r="A134" s="142"/>
      <c r="B134" s="1"/>
      <c r="C134" s="1"/>
      <c r="D134" s="1"/>
      <c r="E134" s="247"/>
      <c r="F134" s="1"/>
      <c r="G134" s="1"/>
      <c r="H134" s="143"/>
    </row>
    <row r="135" spans="1:8" x14ac:dyDescent="0.2">
      <c r="A135" s="142"/>
      <c r="B135" s="1"/>
      <c r="C135" s="1"/>
      <c r="D135" s="1"/>
      <c r="E135" s="1"/>
      <c r="F135" s="1"/>
      <c r="G135" s="1"/>
      <c r="H135" s="143"/>
    </row>
    <row r="136" spans="1:8" x14ac:dyDescent="0.2">
      <c r="A136" s="142"/>
      <c r="B136" s="1"/>
      <c r="C136" s="245"/>
      <c r="D136" s="1"/>
      <c r="E136" s="1"/>
      <c r="F136" s="1"/>
      <c r="G136" s="1"/>
      <c r="H136" s="143"/>
    </row>
    <row r="137" spans="1:8" x14ac:dyDescent="0.2">
      <c r="A137" s="142"/>
      <c r="B137" s="1"/>
      <c r="C137" s="227"/>
      <c r="D137" s="1"/>
      <c r="E137" s="1"/>
      <c r="F137" s="1"/>
      <c r="G137" s="1"/>
      <c r="H137" s="143"/>
    </row>
    <row r="138" spans="1:8" x14ac:dyDescent="0.2">
      <c r="A138" s="142"/>
      <c r="B138" s="1"/>
      <c r="C138" s="1"/>
      <c r="D138" s="218"/>
      <c r="E138" s="1"/>
      <c r="F138" s="1"/>
      <c r="G138" s="1"/>
      <c r="H138" s="143"/>
    </row>
    <row r="139" spans="1:8" x14ac:dyDescent="0.2">
      <c r="A139" s="142"/>
      <c r="B139" s="1"/>
      <c r="C139" s="1"/>
      <c r="D139" s="227"/>
      <c r="E139" s="1"/>
      <c r="F139" s="1"/>
      <c r="G139" s="1"/>
      <c r="H139" s="143"/>
    </row>
    <row r="140" spans="1:8" x14ac:dyDescent="0.2">
      <c r="A140" s="142"/>
      <c r="B140" s="227"/>
      <c r="C140" s="248"/>
      <c r="D140" s="1"/>
      <c r="E140" s="145"/>
      <c r="F140" s="1"/>
      <c r="G140" s="1"/>
      <c r="H140" s="143"/>
    </row>
    <row r="141" spans="1:8" x14ac:dyDescent="0.2">
      <c r="A141" s="142"/>
      <c r="B141" s="1"/>
      <c r="C141" s="1"/>
      <c r="D141" s="1"/>
      <c r="E141" s="1"/>
      <c r="F141" s="1"/>
      <c r="G141" s="249"/>
      <c r="H141" s="143"/>
    </row>
    <row r="142" spans="1:8" x14ac:dyDescent="0.2">
      <c r="A142" s="142"/>
      <c r="B142" s="1"/>
      <c r="C142" s="1"/>
      <c r="D142" s="241"/>
      <c r="E142" s="1"/>
      <c r="F142" s="1"/>
      <c r="G142" s="1"/>
      <c r="H142" s="143"/>
    </row>
    <row r="143" spans="1:8" x14ac:dyDescent="0.2">
      <c r="A143" s="142"/>
      <c r="B143" s="1"/>
      <c r="C143" s="245"/>
      <c r="D143" s="1"/>
      <c r="E143" s="1"/>
      <c r="F143" s="1" t="s">
        <v>85</v>
      </c>
      <c r="H143" s="143"/>
    </row>
    <row r="144" spans="1:8" ht="15" x14ac:dyDescent="0.25">
      <c r="A144" s="142"/>
      <c r="B144" s="1"/>
      <c r="C144" s="239"/>
      <c r="D144" s="1"/>
      <c r="E144" s="1"/>
      <c r="F144" s="1" t="s">
        <v>85</v>
      </c>
      <c r="G144" s="1"/>
      <c r="H144" s="143"/>
    </row>
    <row r="145" spans="1:8" x14ac:dyDescent="0.2">
      <c r="A145" s="142"/>
      <c r="B145" s="1"/>
      <c r="C145" s="1"/>
      <c r="D145" s="1"/>
      <c r="E145" s="1"/>
      <c r="F145" s="1"/>
      <c r="G145" s="1"/>
      <c r="H145" s="143"/>
    </row>
    <row r="146" spans="1:8" x14ac:dyDescent="0.2">
      <c r="A146" s="142"/>
      <c r="B146" s="1"/>
      <c r="C146" s="1"/>
      <c r="D146" s="1"/>
      <c r="E146" s="1"/>
      <c r="F146" s="1"/>
      <c r="G146" s="1"/>
      <c r="H146" s="143"/>
    </row>
    <row r="147" spans="1:8" x14ac:dyDescent="0.2">
      <c r="A147" s="142"/>
      <c r="B147" s="1"/>
      <c r="C147" s="1"/>
      <c r="D147" s="1"/>
      <c r="E147" s="1"/>
      <c r="F147" s="1"/>
      <c r="G147" s="1"/>
      <c r="H147" s="143"/>
    </row>
    <row r="148" spans="1:8" x14ac:dyDescent="0.2">
      <c r="A148" s="142"/>
      <c r="B148" s="1"/>
      <c r="C148" s="1"/>
      <c r="D148" s="241"/>
      <c r="E148" s="1"/>
      <c r="F148" s="1"/>
      <c r="G148" s="1"/>
      <c r="H148" s="143"/>
    </row>
    <row r="149" spans="1:8" x14ac:dyDescent="0.2">
      <c r="A149" s="142"/>
      <c r="B149" s="1"/>
      <c r="C149" s="1"/>
      <c r="D149" s="1"/>
      <c r="E149" s="1"/>
      <c r="F149" s="1"/>
      <c r="G149" s="1"/>
      <c r="H149" s="143"/>
    </row>
    <row r="150" spans="1:8" x14ac:dyDescent="0.2">
      <c r="A150" s="142"/>
      <c r="B150" s="1"/>
      <c r="C150" s="1"/>
      <c r="D150" s="1"/>
      <c r="E150" s="1"/>
      <c r="F150" s="1"/>
      <c r="G150" s="1"/>
      <c r="H150" s="143"/>
    </row>
    <row r="151" spans="1:8" x14ac:dyDescent="0.2">
      <c r="A151" s="142"/>
      <c r="B151" s="1"/>
      <c r="C151" s="1"/>
      <c r="D151" s="1"/>
      <c r="E151" s="1"/>
      <c r="F151" s="1"/>
      <c r="G151" s="1"/>
      <c r="H151" s="143"/>
    </row>
    <row r="152" spans="1:8" x14ac:dyDescent="0.2">
      <c r="A152" s="142"/>
      <c r="B152" s="1"/>
      <c r="C152" s="1"/>
      <c r="D152" s="1"/>
      <c r="E152" s="1"/>
      <c r="F152" s="1"/>
      <c r="G152" s="1"/>
      <c r="H152" s="143"/>
    </row>
    <row r="153" spans="1:8" x14ac:dyDescent="0.2">
      <c r="A153" s="142"/>
      <c r="B153" s="1"/>
      <c r="C153" s="1"/>
      <c r="D153" s="1"/>
      <c r="E153" s="1"/>
      <c r="F153" s="1"/>
      <c r="G153" s="1"/>
      <c r="H153" s="143"/>
    </row>
    <row r="154" spans="1:8" x14ac:dyDescent="0.2">
      <c r="A154" s="142"/>
      <c r="B154" s="1"/>
      <c r="C154" s="1"/>
      <c r="D154" s="1"/>
      <c r="E154" s="1"/>
      <c r="F154" s="1"/>
      <c r="G154" s="1"/>
      <c r="H154" s="143"/>
    </row>
    <row r="155" spans="1:8" x14ac:dyDescent="0.2">
      <c r="A155" s="142"/>
      <c r="B155" s="1"/>
      <c r="C155" s="1"/>
      <c r="D155" s="1"/>
      <c r="E155" s="1"/>
      <c r="F155" s="1"/>
      <c r="G155" s="1"/>
      <c r="H155" s="143"/>
    </row>
    <row r="156" spans="1:8" x14ac:dyDescent="0.2">
      <c r="A156" s="142"/>
      <c r="B156" s="1"/>
      <c r="C156" s="1"/>
      <c r="D156" s="1"/>
      <c r="E156" s="1"/>
      <c r="F156" s="1"/>
      <c r="G156" s="1"/>
      <c r="H156" s="143"/>
    </row>
    <row r="157" spans="1:8" x14ac:dyDescent="0.2">
      <c r="A157" s="142"/>
      <c r="B157" s="1"/>
      <c r="C157" s="1"/>
      <c r="D157" s="1"/>
      <c r="E157" s="1"/>
      <c r="F157" s="1"/>
      <c r="G157" s="1"/>
      <c r="H157" s="143"/>
    </row>
    <row r="158" spans="1:8" x14ac:dyDescent="0.2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 x14ac:dyDescent="0.2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 x14ac:dyDescent="0.2">
      <c r="A160" s="256"/>
      <c r="C160" s="257"/>
      <c r="E160" s="257"/>
      <c r="G160" s="257"/>
    </row>
    <row r="161" spans="1:8" x14ac:dyDescent="0.2">
      <c r="A161" s="226"/>
      <c r="B161" s="225"/>
      <c r="C161" s="139"/>
      <c r="D161" s="225"/>
      <c r="E161" s="139"/>
      <c r="F161" s="225"/>
      <c r="G161" s="155"/>
      <c r="H161" s="225"/>
    </row>
    <row r="162" spans="1:8" x14ac:dyDescent="0.2">
      <c r="A162" s="146"/>
      <c r="B162" s="148"/>
      <c r="C162" s="146"/>
      <c r="D162" s="148"/>
      <c r="E162" s="146"/>
      <c r="F162" s="148"/>
      <c r="G162" s="147"/>
      <c r="H162" s="148"/>
    </row>
    <row r="163" spans="1:8" x14ac:dyDescent="0.2">
      <c r="A163" s="129"/>
      <c r="B163" s="129"/>
      <c r="C163" s="129"/>
      <c r="D163" s="129"/>
      <c r="E163" s="129"/>
      <c r="F163" s="129"/>
      <c r="G163" s="129"/>
      <c r="H163" s="129"/>
    </row>
    <row r="164" spans="1:8" x14ac:dyDescent="0.2">
      <c r="A164" s="270" t="s">
        <v>342</v>
      </c>
      <c r="B164" s="140"/>
      <c r="C164" s="140"/>
      <c r="D164" s="140"/>
      <c r="E164" s="140"/>
      <c r="F164" s="140"/>
      <c r="G164" s="140"/>
      <c r="H164" s="271"/>
    </row>
    <row r="165" spans="1:8" x14ac:dyDescent="0.2">
      <c r="A165" s="142" t="s">
        <v>329</v>
      </c>
      <c r="B165" s="1" t="s">
        <v>350</v>
      </c>
      <c r="C165" s="1"/>
      <c r="D165" s="1"/>
      <c r="E165" s="1"/>
      <c r="F165" s="1"/>
      <c r="G165" s="1"/>
      <c r="H165" s="143"/>
    </row>
    <row r="166" spans="1:8" x14ac:dyDescent="0.2">
      <c r="A166" s="142"/>
      <c r="B166" s="1"/>
      <c r="C166" s="1"/>
      <c r="D166" s="1"/>
      <c r="E166" s="1"/>
      <c r="F166" s="1"/>
      <c r="G166" s="1"/>
      <c r="H166" s="143"/>
    </row>
    <row r="167" spans="1:8" x14ac:dyDescent="0.2">
      <c r="A167" s="142"/>
      <c r="B167" s="1"/>
      <c r="C167" s="1"/>
      <c r="D167" s="1"/>
      <c r="E167" s="1"/>
      <c r="F167" s="1"/>
      <c r="G167" s="1"/>
      <c r="H167" s="143"/>
    </row>
    <row r="168" spans="1:8" x14ac:dyDescent="0.2">
      <c r="A168" s="142"/>
      <c r="B168" s="1"/>
      <c r="C168" s="1"/>
      <c r="D168" s="1"/>
      <c r="E168" s="1"/>
      <c r="F168" s="1"/>
      <c r="G168" s="1"/>
      <c r="H168" s="143"/>
    </row>
    <row r="169" spans="1:8" x14ac:dyDescent="0.2">
      <c r="A169" s="142"/>
      <c r="B169" s="1"/>
      <c r="C169" s="1"/>
      <c r="D169" s="1"/>
      <c r="E169" s="1"/>
      <c r="F169" s="1"/>
      <c r="G169" s="1"/>
      <c r="H169" s="143"/>
    </row>
    <row r="170" spans="1:8" x14ac:dyDescent="0.2">
      <c r="A170" s="146" t="s">
        <v>343</v>
      </c>
      <c r="B170" s="147"/>
      <c r="C170" s="250"/>
      <c r="D170" s="147"/>
      <c r="E170" s="147"/>
      <c r="F170" s="147"/>
      <c r="G170" s="147"/>
      <c r="H170" s="148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 x14ac:dyDescent="0.2">
      <c r="A174" s="129"/>
      <c r="B174" s="129"/>
      <c r="C174" s="129"/>
      <c r="D174" s="129"/>
      <c r="E174" s="129"/>
      <c r="F174" s="129"/>
      <c r="G174" s="129"/>
      <c r="H174" s="129"/>
    </row>
    <row r="176" spans="1:8" x14ac:dyDescent="0.2">
      <c r="A176" s="136" t="s">
        <v>337</v>
      </c>
      <c r="B176" s="137"/>
      <c r="C176" s="137"/>
      <c r="D176" s="137"/>
      <c r="E176" s="137"/>
      <c r="F176" s="137"/>
      <c r="G176" s="137"/>
      <c r="H176" s="138"/>
    </row>
    <row r="177" spans="1:8" ht="13.5" thickBot="1" x14ac:dyDescent="0.25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 x14ac:dyDescent="0.25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 x14ac:dyDescent="0.2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 x14ac:dyDescent="0.25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 x14ac:dyDescent="0.25">
      <c r="A181" s="161" t="s">
        <v>59</v>
      </c>
      <c r="B181" s="162" t="s">
        <v>60</v>
      </c>
      <c r="C181" s="162" t="s">
        <v>61</v>
      </c>
      <c r="D181" s="162" t="s">
        <v>62</v>
      </c>
      <c r="E181" s="282" t="s">
        <v>63</v>
      </c>
      <c r="F181" s="283"/>
      <c r="G181" s="163" t="s">
        <v>64</v>
      </c>
      <c r="H181" s="160" t="s">
        <v>65</v>
      </c>
    </row>
    <row r="182" spans="1:8" ht="13.5" thickTop="1" x14ac:dyDescent="0.2">
      <c r="A182" s="164"/>
      <c r="B182" s="251">
        <v>3174</v>
      </c>
      <c r="C182" s="230">
        <v>250</v>
      </c>
      <c r="D182" s="166">
        <v>0</v>
      </c>
      <c r="E182" s="272" t="s">
        <v>351</v>
      </c>
      <c r="F182" s="273"/>
      <c r="G182" s="231">
        <v>2010620.8</v>
      </c>
      <c r="H182" s="232">
        <f>G182</f>
        <v>2010620.8</v>
      </c>
    </row>
    <row r="183" spans="1:8" x14ac:dyDescent="0.2">
      <c r="A183" s="164"/>
      <c r="B183" s="165"/>
      <c r="C183" s="287"/>
      <c r="D183" s="166"/>
      <c r="E183" s="289"/>
      <c r="F183" s="275"/>
      <c r="G183" s="167">
        <f>C183*D183</f>
        <v>0</v>
      </c>
      <c r="H183" s="168">
        <f>B183*G183</f>
        <v>0</v>
      </c>
    </row>
    <row r="184" spans="1:8" x14ac:dyDescent="0.2">
      <c r="A184" s="164"/>
      <c r="B184" s="165"/>
      <c r="C184" s="287"/>
      <c r="D184" s="166"/>
      <c r="E184" s="288"/>
      <c r="F184" s="275"/>
      <c r="G184" s="167"/>
      <c r="H184" s="168">
        <f>B184*G184</f>
        <v>0</v>
      </c>
    </row>
    <row r="185" spans="1:8" x14ac:dyDescent="0.2">
      <c r="A185" s="164"/>
      <c r="B185" s="165"/>
      <c r="C185" s="165"/>
      <c r="D185" s="166"/>
      <c r="E185" s="274"/>
      <c r="F185" s="275"/>
      <c r="G185" s="167">
        <f>IF(D185&lt;&gt;1,+C185*D185,C185)</f>
        <v>0</v>
      </c>
      <c r="H185" s="168">
        <f>IF(C185=G185,B185*C185,B185*C185*D185)</f>
        <v>0</v>
      </c>
    </row>
    <row r="186" spans="1:8" ht="13.5" thickBot="1" x14ac:dyDescent="0.25">
      <c r="A186" s="169"/>
      <c r="B186" s="170"/>
      <c r="C186" s="170"/>
      <c r="D186" s="171"/>
      <c r="E186" s="276"/>
      <c r="F186" s="277"/>
      <c r="G186" s="172">
        <f>IF(D186&lt;&gt;1,+C186*D186,C186)</f>
        <v>0</v>
      </c>
      <c r="H186" s="173">
        <f>IF(C186=G186,B186*C186,B186*C186*D186)</f>
        <v>0</v>
      </c>
    </row>
    <row r="187" spans="1:8" ht="13.5" thickTop="1" x14ac:dyDescent="0.2">
      <c r="A187" s="174" t="s">
        <v>66</v>
      </c>
      <c r="B187" s="175">
        <f>SUM(B182:B186)</f>
        <v>3174</v>
      </c>
      <c r="C187" s="1"/>
      <c r="D187" s="1"/>
      <c r="E187" s="149"/>
      <c r="F187" s="129"/>
      <c r="G187" s="149" t="s">
        <v>344</v>
      </c>
      <c r="H187" s="233">
        <f>H182+H183+H184</f>
        <v>2010620.8</v>
      </c>
    </row>
    <row r="188" spans="1:8" ht="12.75" hidden="1" customHeight="1" x14ac:dyDescent="0.2">
      <c r="A188" s="177"/>
      <c r="B188" s="1"/>
      <c r="C188" s="1"/>
      <c r="D188" s="1"/>
      <c r="E188" s="129"/>
      <c r="F188" s="149" t="s">
        <v>67</v>
      </c>
      <c r="G188" s="178">
        <v>1</v>
      </c>
      <c r="H188" s="233">
        <f>G188*Val_terreno</f>
        <v>2010620.8</v>
      </c>
    </row>
    <row r="189" spans="1:8" x14ac:dyDescent="0.2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2010620.8</v>
      </c>
    </row>
    <row r="190" spans="1:8" x14ac:dyDescent="0.2">
      <c r="A190" s="177"/>
      <c r="B190" s="1"/>
      <c r="C190" s="1"/>
      <c r="D190" s="1"/>
      <c r="E190" s="129"/>
      <c r="F190" s="1"/>
      <c r="G190" s="1"/>
      <c r="H190" s="180"/>
    </row>
    <row r="191" spans="1:8" ht="13.5" thickBot="1" x14ac:dyDescent="0.25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 x14ac:dyDescent="0.25">
      <c r="A192" s="182" t="s">
        <v>69</v>
      </c>
      <c r="B192" s="183" t="s">
        <v>60</v>
      </c>
      <c r="C192" s="183" t="s">
        <v>70</v>
      </c>
      <c r="D192" s="183" t="s">
        <v>71</v>
      </c>
      <c r="E192" s="284" t="s">
        <v>72</v>
      </c>
      <c r="F192" s="285"/>
      <c r="G192" s="291" t="s">
        <v>64</v>
      </c>
      <c r="H192" s="184" t="s">
        <v>65</v>
      </c>
    </row>
    <row r="193" spans="1:8" ht="13.5" thickTop="1" x14ac:dyDescent="0.2">
      <c r="A193" s="258"/>
      <c r="B193" s="229"/>
      <c r="C193" s="230"/>
      <c r="D193" s="186"/>
      <c r="E193" s="290"/>
      <c r="F193" s="278"/>
      <c r="G193" s="235"/>
      <c r="H193" s="234">
        <f>B193*C193</f>
        <v>0</v>
      </c>
    </row>
    <row r="194" spans="1:8" x14ac:dyDescent="0.2">
      <c r="A194" s="258"/>
      <c r="B194" s="229"/>
      <c r="C194" s="230"/>
      <c r="D194" s="186"/>
      <c r="E194" s="189"/>
      <c r="F194" s="269"/>
      <c r="G194" s="292"/>
      <c r="H194" s="234">
        <f>B194*C194</f>
        <v>0</v>
      </c>
    </row>
    <row r="195" spans="1:8" x14ac:dyDescent="0.2">
      <c r="A195" s="258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 x14ac:dyDescent="0.2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 x14ac:dyDescent="0.25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 x14ac:dyDescent="0.2">
      <c r="A198" s="174" t="s">
        <v>66</v>
      </c>
      <c r="B198" s="175">
        <f>SUM(B193:B197)</f>
        <v>0</v>
      </c>
      <c r="C198" s="196"/>
      <c r="D198" s="1"/>
      <c r="E198" s="1"/>
      <c r="F198" s="129"/>
      <c r="G198" s="149" t="s">
        <v>73</v>
      </c>
      <c r="H198" s="236">
        <f>SUM(H193:H197)</f>
        <v>0</v>
      </c>
    </row>
    <row r="199" spans="1:8" ht="12.75" hidden="1" customHeight="1" x14ac:dyDescent="0.2">
      <c r="A199" s="177"/>
      <c r="B199" s="1"/>
      <c r="C199" s="1"/>
      <c r="D199" s="1"/>
      <c r="E199" s="129"/>
      <c r="F199" s="149" t="s">
        <v>67</v>
      </c>
      <c r="G199" s="178">
        <v>1</v>
      </c>
      <c r="H199" s="233">
        <f>G199*Val_constr</f>
        <v>0</v>
      </c>
    </row>
    <row r="200" spans="1:8" x14ac:dyDescent="0.2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0</v>
      </c>
    </row>
    <row r="201" spans="1:8" x14ac:dyDescent="0.2">
      <c r="A201" s="177"/>
      <c r="B201" s="1"/>
      <c r="C201" s="1"/>
      <c r="D201" s="1"/>
      <c r="E201" s="1"/>
      <c r="F201" s="1"/>
      <c r="G201" s="129"/>
      <c r="H201" s="130"/>
    </row>
    <row r="202" spans="1:8" ht="13.5" thickBot="1" x14ac:dyDescent="0.25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 x14ac:dyDescent="0.25">
      <c r="A203" s="197"/>
      <c r="B203" s="198" t="s">
        <v>75</v>
      </c>
      <c r="C203" s="199" t="s">
        <v>70</v>
      </c>
      <c r="D203" s="162" t="s">
        <v>71</v>
      </c>
      <c r="E203" s="282" t="s">
        <v>76</v>
      </c>
      <c r="F203" s="199"/>
      <c r="G203" s="198" t="s">
        <v>72</v>
      </c>
      <c r="H203" s="286" t="s">
        <v>65</v>
      </c>
    </row>
    <row r="204" spans="1:8" ht="13.5" thickTop="1" x14ac:dyDescent="0.2">
      <c r="A204" s="200" t="s">
        <v>85</v>
      </c>
      <c r="B204" s="201" t="s">
        <v>85</v>
      </c>
      <c r="C204" s="165">
        <v>0</v>
      </c>
      <c r="D204" s="186">
        <v>0</v>
      </c>
      <c r="E204" s="202"/>
      <c r="F204" s="203"/>
      <c r="G204" s="204"/>
      <c r="H204" s="188">
        <f>+C204-C204*G204</f>
        <v>0</v>
      </c>
    </row>
    <row r="205" spans="1:8" x14ac:dyDescent="0.2">
      <c r="A205" s="200"/>
      <c r="B205" s="205"/>
      <c r="C205" s="165"/>
      <c r="D205" s="186"/>
      <c r="E205" s="202"/>
      <c r="F205" s="155"/>
      <c r="G205" s="206"/>
      <c r="H205" s="188">
        <f>+C205-C205*G205</f>
        <v>0</v>
      </c>
    </row>
    <row r="206" spans="1:8" x14ac:dyDescent="0.2">
      <c r="A206" s="200"/>
      <c r="B206" s="205"/>
      <c r="C206" s="165"/>
      <c r="D206" s="186"/>
      <c r="E206" s="202"/>
      <c r="F206" s="155"/>
      <c r="G206" s="206"/>
      <c r="H206" s="188">
        <f>+C206-C206*G206</f>
        <v>0</v>
      </c>
    </row>
    <row r="207" spans="1:8" x14ac:dyDescent="0.2">
      <c r="A207" s="200"/>
      <c r="B207" s="205"/>
      <c r="C207" s="165"/>
      <c r="D207" s="186"/>
      <c r="E207" s="202"/>
      <c r="F207" s="155"/>
      <c r="G207" s="206"/>
      <c r="H207" s="188">
        <f>+C207-C207*G207</f>
        <v>0</v>
      </c>
    </row>
    <row r="208" spans="1:8" ht="13.5" thickBot="1" x14ac:dyDescent="0.25">
      <c r="A208" s="207"/>
      <c r="B208" s="208"/>
      <c r="C208" s="170"/>
      <c r="D208" s="191"/>
      <c r="E208" s="209"/>
      <c r="F208" s="210"/>
      <c r="G208" s="211"/>
      <c r="H208" s="212">
        <f>+C208-C208*G208</f>
        <v>0</v>
      </c>
    </row>
    <row r="209" spans="1:8" ht="13.5" thickTop="1" x14ac:dyDescent="0.2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0</v>
      </c>
    </row>
    <row r="210" spans="1:8" ht="12.75" hidden="1" customHeight="1" x14ac:dyDescent="0.2">
      <c r="A210" s="177" t="s">
        <v>85</v>
      </c>
      <c r="B210" s="1"/>
      <c r="C210" s="1"/>
      <c r="D210" s="1"/>
      <c r="E210" s="129"/>
      <c r="F210" s="149" t="s">
        <v>67</v>
      </c>
      <c r="G210" s="213">
        <v>0</v>
      </c>
      <c r="H210" s="176">
        <f>+H209*G210</f>
        <v>0</v>
      </c>
    </row>
    <row r="211" spans="1:8" x14ac:dyDescent="0.2">
      <c r="A211" s="177"/>
      <c r="B211" s="1"/>
      <c r="C211" s="1"/>
      <c r="D211" s="1"/>
      <c r="E211" s="129"/>
      <c r="F211" s="149"/>
      <c r="G211" s="214"/>
      <c r="H211" s="176">
        <f>IF(G210=0,Val_esp,ind_val_esp)</f>
        <v>0</v>
      </c>
    </row>
    <row r="212" spans="1:8" x14ac:dyDescent="0.2">
      <c r="A212" s="177" t="s">
        <v>85</v>
      </c>
      <c r="B212" s="1"/>
      <c r="C212" s="1"/>
      <c r="D212" s="1"/>
      <c r="E212" s="129"/>
      <c r="F212" s="149"/>
      <c r="G212" s="214"/>
      <c r="H212" s="130"/>
    </row>
    <row r="213" spans="1:8" x14ac:dyDescent="0.2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 x14ac:dyDescent="0.2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5">
        <f>H188+H199</f>
        <v>2010620.8</v>
      </c>
    </row>
    <row r="215" spans="1:8" x14ac:dyDescent="0.2">
      <c r="A215" s="177" t="str">
        <f>Hoja2!A7</f>
        <v xml:space="preserve"> DOS MILLONES  DIEZ  MIL  SEISCIENTOS VEINTE PESOS 80/100  M.N.</v>
      </c>
      <c r="B215" s="1"/>
      <c r="C215" s="1"/>
      <c r="D215" s="1"/>
      <c r="E215" s="1"/>
      <c r="F215" s="1"/>
      <c r="G215" s="129"/>
      <c r="H215" s="130"/>
    </row>
    <row r="216" spans="1:8" ht="13.5" thickBot="1" x14ac:dyDescent="0.25">
      <c r="A216" s="216" t="s">
        <v>322</v>
      </c>
      <c r="B216" s="217" t="s">
        <v>85</v>
      </c>
      <c r="C216" s="1"/>
      <c r="D216" s="1"/>
      <c r="E216" s="1"/>
      <c r="F216" s="218"/>
      <c r="G216" s="153" t="s">
        <v>78</v>
      </c>
      <c r="H216" s="130"/>
    </row>
    <row r="217" spans="1:8" ht="14.25" thickTop="1" thickBot="1" x14ac:dyDescent="0.25">
      <c r="A217" s="216" t="s">
        <v>12</v>
      </c>
      <c r="B217" s="219"/>
      <c r="C217" s="293">
        <v>40614</v>
      </c>
      <c r="D217" s="159"/>
      <c r="E217" s="159"/>
      <c r="F217" s="159"/>
      <c r="G217" s="159"/>
      <c r="H217" s="160"/>
    </row>
    <row r="218" spans="1:8" ht="13.5" thickTop="1" x14ac:dyDescent="0.2">
      <c r="A218" s="129"/>
      <c r="B218" s="129"/>
      <c r="C218" s="129"/>
      <c r="D218" s="129"/>
      <c r="E218" s="129"/>
      <c r="F218" s="129"/>
      <c r="G218" s="129"/>
      <c r="H218" s="129"/>
    </row>
    <row r="219" spans="1:8" x14ac:dyDescent="0.2">
      <c r="A219" s="220" t="s">
        <v>79</v>
      </c>
      <c r="B219" s="221"/>
      <c r="C219" s="221"/>
      <c r="D219" s="221" t="s">
        <v>80</v>
      </c>
      <c r="E219" s="221"/>
      <c r="F219" s="221"/>
      <c r="G219" s="221"/>
      <c r="H219" s="222"/>
    </row>
    <row r="220" spans="1:8" x14ac:dyDescent="0.2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 x14ac:dyDescent="0.2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 x14ac:dyDescent="0.2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 x14ac:dyDescent="0.2">
      <c r="A223" s="223" t="s">
        <v>81</v>
      </c>
      <c r="B223" s="147"/>
      <c r="C223" s="147"/>
      <c r="D223" s="147"/>
      <c r="E223" s="147"/>
      <c r="F223" s="147"/>
      <c r="G223" s="147"/>
      <c r="H223" s="148"/>
    </row>
    <row r="224" spans="1:8" x14ac:dyDescent="0.2">
      <c r="A224" s="129"/>
      <c r="B224" s="129"/>
      <c r="C224" s="129"/>
      <c r="D224" s="129"/>
      <c r="E224" s="129"/>
      <c r="F224" s="129"/>
      <c r="G224" s="129"/>
      <c r="H224" s="129"/>
    </row>
    <row r="225" spans="1:8" x14ac:dyDescent="0.2">
      <c r="A225" s="224" t="s">
        <v>82</v>
      </c>
      <c r="B225" s="221"/>
      <c r="C225" s="221"/>
      <c r="D225" s="221"/>
      <c r="E225" s="221"/>
      <c r="F225" s="221"/>
      <c r="G225" s="221"/>
      <c r="H225" s="222"/>
    </row>
    <row r="226" spans="1:8" x14ac:dyDescent="0.2">
      <c r="A226" s="142"/>
      <c r="B226" s="1"/>
      <c r="C226" s="1"/>
      <c r="D226" s="1"/>
      <c r="E226" s="1"/>
      <c r="F226" s="1"/>
      <c r="G226" s="129"/>
      <c r="H226" s="143"/>
    </row>
    <row r="227" spans="1:8" x14ac:dyDescent="0.2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 x14ac:dyDescent="0.2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 x14ac:dyDescent="0.2">
      <c r="A229" s="129"/>
      <c r="B229" s="129"/>
      <c r="C229" s="129"/>
      <c r="D229" s="129"/>
      <c r="E229" s="129"/>
      <c r="F229" s="129"/>
      <c r="G229" s="129"/>
      <c r="H229" s="129"/>
    </row>
    <row r="230" spans="1:8" x14ac:dyDescent="0.2">
      <c r="A230" s="1"/>
      <c r="B230" s="228" t="s">
        <v>83</v>
      </c>
      <c r="C230" s="1"/>
      <c r="D230" s="1"/>
      <c r="E230" s="228" t="s">
        <v>84</v>
      </c>
      <c r="F230" s="1"/>
      <c r="G230" s="1"/>
      <c r="H230" s="1"/>
    </row>
    <row r="231" spans="1:8" x14ac:dyDescent="0.2">
      <c r="A231" s="1"/>
      <c r="B231" s="228"/>
      <c r="C231" s="1"/>
      <c r="D231" s="1"/>
      <c r="E231" s="228"/>
      <c r="F231" s="1"/>
      <c r="G231" s="1"/>
      <c r="H231" s="1"/>
    </row>
    <row r="232" spans="1:8" x14ac:dyDescent="0.2">
      <c r="A232" s="142"/>
      <c r="B232" s="1"/>
      <c r="C232" s="149"/>
      <c r="D232" s="1"/>
      <c r="E232" s="1"/>
      <c r="F232" s="1"/>
      <c r="G232" s="1"/>
      <c r="H232" s="143"/>
    </row>
    <row r="235" spans="1:8" x14ac:dyDescent="0.2">
      <c r="A235" s="294" t="s">
        <v>337</v>
      </c>
      <c r="B235" s="295"/>
      <c r="C235" s="295"/>
      <c r="D235" s="295"/>
      <c r="E235" s="295"/>
      <c r="F235" s="295"/>
      <c r="G235" s="295"/>
      <c r="H235" s="296"/>
    </row>
    <row r="236" spans="1:8" x14ac:dyDescent="0.2">
      <c r="A236" s="142"/>
      <c r="B236" s="1"/>
      <c r="C236" s="1"/>
      <c r="D236" s="1"/>
      <c r="E236" s="1"/>
      <c r="F236" s="1"/>
      <c r="G236" s="1"/>
      <c r="H236" s="143"/>
    </row>
    <row r="237" spans="1:8" x14ac:dyDescent="0.2">
      <c r="A237" s="294" t="s">
        <v>328</v>
      </c>
      <c r="B237" s="295"/>
      <c r="C237" s="295"/>
      <c r="D237" s="295"/>
      <c r="E237" s="295"/>
      <c r="F237" s="295"/>
      <c r="G237" s="295"/>
      <c r="H237" s="296"/>
    </row>
    <row r="238" spans="1:8" x14ac:dyDescent="0.2">
      <c r="A238" s="220"/>
      <c r="B238" s="221"/>
      <c r="C238" s="221"/>
      <c r="D238" s="221"/>
      <c r="E238" s="221"/>
      <c r="F238" s="221"/>
      <c r="G238" s="221"/>
      <c r="H238" s="222"/>
    </row>
    <row r="239" spans="1:8" x14ac:dyDescent="0.2">
      <c r="A239" s="142"/>
      <c r="B239" s="1"/>
      <c r="C239" s="1"/>
      <c r="D239" s="1"/>
      <c r="E239" s="1"/>
      <c r="F239" s="1"/>
      <c r="G239" s="1"/>
      <c r="H239" s="143"/>
    </row>
    <row r="240" spans="1:8" x14ac:dyDescent="0.2">
      <c r="A240" s="142"/>
      <c r="C240" s="1"/>
      <c r="D240" s="1"/>
      <c r="E240" s="1"/>
      <c r="F240" s="1"/>
      <c r="G240" s="1"/>
      <c r="H240" s="143"/>
    </row>
    <row r="241" spans="1:8" x14ac:dyDescent="0.2">
      <c r="A241" s="142"/>
      <c r="B241" s="1"/>
      <c r="C241" s="1"/>
      <c r="D241" s="1"/>
      <c r="E241" s="1"/>
      <c r="F241" s="1"/>
      <c r="G241" s="1"/>
      <c r="H241" s="143"/>
    </row>
    <row r="242" spans="1:8" x14ac:dyDescent="0.2">
      <c r="A242" s="142"/>
      <c r="B242" s="1"/>
      <c r="C242" s="1"/>
      <c r="D242" s="1"/>
      <c r="E242" s="1"/>
      <c r="F242" s="1"/>
      <c r="G242" s="1"/>
      <c r="H242" s="143"/>
    </row>
    <row r="243" spans="1:8" x14ac:dyDescent="0.2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 x14ac:dyDescent="0.2">
      <c r="A244" s="142"/>
      <c r="B244" s="1"/>
      <c r="C244" s="1"/>
      <c r="D244" s="1"/>
      <c r="E244" s="1"/>
      <c r="F244" s="1"/>
      <c r="G244" s="1"/>
      <c r="H244" s="143"/>
    </row>
    <row r="245" spans="1:8" x14ac:dyDescent="0.2">
      <c r="A245" s="142"/>
      <c r="B245" s="1"/>
      <c r="C245" s="1"/>
      <c r="D245" s="1"/>
      <c r="E245" s="1"/>
      <c r="F245" s="1"/>
      <c r="G245" s="1"/>
      <c r="H245" s="143"/>
    </row>
    <row r="246" spans="1:8" x14ac:dyDescent="0.2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 x14ac:dyDescent="0.2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 x14ac:dyDescent="0.2">
      <c r="A248" s="142"/>
      <c r="B248" s="1"/>
      <c r="C248" s="1"/>
      <c r="D248" s="1"/>
      <c r="E248" s="1"/>
      <c r="F248" s="1"/>
      <c r="G248" s="1"/>
      <c r="H248" s="143"/>
    </row>
    <row r="249" spans="1:8" x14ac:dyDescent="0.2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 x14ac:dyDescent="0.2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 x14ac:dyDescent="0.2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 x14ac:dyDescent="0.2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 x14ac:dyDescent="0.2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 x14ac:dyDescent="0.2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 x14ac:dyDescent="0.2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 x14ac:dyDescent="0.2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 x14ac:dyDescent="0.2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 x14ac:dyDescent="0.2">
      <c r="A258" s="142"/>
      <c r="B258" s="1"/>
      <c r="C258" s="227"/>
      <c r="D258" s="1"/>
      <c r="E258" s="1"/>
      <c r="F258" s="1"/>
      <c r="G258" s="1"/>
      <c r="H258" s="143"/>
    </row>
    <row r="259" spans="1:8" x14ac:dyDescent="0.2">
      <c r="A259" s="142"/>
      <c r="B259" s="1"/>
      <c r="D259" s="1"/>
      <c r="E259" s="1"/>
      <c r="F259" s="1"/>
      <c r="G259" s="1"/>
      <c r="H259" s="143"/>
    </row>
    <row r="260" spans="1:8" x14ac:dyDescent="0.2">
      <c r="A260" s="142"/>
      <c r="B260" s="1"/>
      <c r="C260" s="1"/>
      <c r="D260" s="1"/>
      <c r="E260" s="1"/>
      <c r="F260" s="1"/>
      <c r="G260" s="1"/>
      <c r="H260" s="143"/>
    </row>
    <row r="261" spans="1:8" x14ac:dyDescent="0.2">
      <c r="B261" s="1"/>
      <c r="C261" s="1"/>
      <c r="D261" s="1"/>
      <c r="E261" s="1"/>
      <c r="F261" s="1"/>
      <c r="G261" s="1"/>
      <c r="H261" s="143"/>
    </row>
    <row r="262" spans="1:8" x14ac:dyDescent="0.2">
      <c r="A262" s="142"/>
      <c r="B262" s="1"/>
      <c r="C262" s="1"/>
      <c r="D262" s="247"/>
      <c r="E262" s="1"/>
      <c r="F262" s="1"/>
      <c r="G262" s="1"/>
      <c r="H262" s="143"/>
    </row>
    <row r="263" spans="1:8" x14ac:dyDescent="0.2">
      <c r="A263" s="142"/>
      <c r="B263" s="1"/>
      <c r="C263" s="1"/>
      <c r="D263" s="1"/>
      <c r="E263" s="1"/>
      <c r="F263" s="1"/>
      <c r="G263" s="247"/>
      <c r="H263" s="143"/>
    </row>
    <row r="264" spans="1:8" x14ac:dyDescent="0.2">
      <c r="A264" s="142"/>
      <c r="B264" s="1"/>
      <c r="C264" s="1"/>
      <c r="D264" s="1"/>
      <c r="E264" s="1"/>
      <c r="F264" s="1"/>
      <c r="G264" s="247"/>
      <c r="H264" s="143"/>
    </row>
    <row r="265" spans="1:8" x14ac:dyDescent="0.2">
      <c r="A265" s="142"/>
      <c r="B265" s="1"/>
      <c r="C265" s="1"/>
      <c r="D265" s="1"/>
      <c r="E265" s="1"/>
      <c r="F265" s="1"/>
      <c r="G265" s="1"/>
      <c r="H265" s="143"/>
    </row>
    <row r="266" spans="1:8" x14ac:dyDescent="0.2">
      <c r="A266" s="142"/>
      <c r="B266" s="1"/>
      <c r="C266" s="1"/>
      <c r="D266" s="1"/>
      <c r="E266" s="1"/>
      <c r="F266" s="1"/>
      <c r="G266" s="247"/>
      <c r="H266" s="143"/>
    </row>
    <row r="267" spans="1:8" x14ac:dyDescent="0.2">
      <c r="A267" s="253"/>
      <c r="B267" s="254"/>
      <c r="C267" s="254"/>
      <c r="D267" s="254"/>
      <c r="E267" s="254"/>
      <c r="F267" s="254"/>
      <c r="G267" s="254"/>
      <c r="H267" s="255"/>
    </row>
    <row r="268" spans="1:8" x14ac:dyDescent="0.2">
      <c r="A268" s="151"/>
      <c r="B268" s="1"/>
      <c r="C268" s="227"/>
      <c r="D268" s="1"/>
      <c r="E268" s="227"/>
      <c r="F268" s="1"/>
      <c r="G268" s="227"/>
      <c r="H268" s="143"/>
    </row>
    <row r="269" spans="1:8" x14ac:dyDescent="0.2">
      <c r="A269" s="142"/>
      <c r="B269" s="1"/>
      <c r="C269" s="1"/>
      <c r="D269" s="1"/>
      <c r="E269" s="1"/>
      <c r="F269" s="1"/>
      <c r="G269" s="1"/>
      <c r="H269" s="143"/>
    </row>
    <row r="270" spans="1:8" x14ac:dyDescent="0.2">
      <c r="A270" s="142"/>
      <c r="B270" s="1"/>
      <c r="C270" s="1"/>
      <c r="D270" s="1"/>
      <c r="E270" s="1"/>
      <c r="F270" s="1"/>
      <c r="G270" s="1"/>
      <c r="H270" s="143"/>
    </row>
    <row r="271" spans="1:8" x14ac:dyDescent="0.2">
      <c r="A271" s="142"/>
      <c r="B271" s="1"/>
      <c r="C271" s="1"/>
      <c r="D271" s="1"/>
      <c r="E271" s="1"/>
      <c r="F271" s="1"/>
      <c r="G271" s="1"/>
      <c r="H271" s="143"/>
    </row>
    <row r="272" spans="1:8" x14ac:dyDescent="0.2">
      <c r="A272" s="142"/>
      <c r="B272" s="1"/>
      <c r="C272" s="1"/>
      <c r="D272" s="1"/>
      <c r="E272" s="1"/>
      <c r="F272" s="1"/>
      <c r="G272" s="1"/>
      <c r="H272" s="143"/>
    </row>
    <row r="273" spans="1:8" x14ac:dyDescent="0.2">
      <c r="A273" s="253"/>
      <c r="B273" s="254"/>
      <c r="C273" s="254"/>
      <c r="D273" s="254"/>
      <c r="E273" s="254"/>
      <c r="F273" s="254"/>
      <c r="G273" s="254"/>
      <c r="H273" s="255"/>
    </row>
    <row r="274" spans="1:8" x14ac:dyDescent="0.2">
      <c r="A274" s="142"/>
      <c r="B274" s="1"/>
      <c r="C274" s="1"/>
      <c r="D274" s="1"/>
      <c r="E274" s="1"/>
      <c r="F274" s="1"/>
      <c r="G274" s="1"/>
      <c r="H274" s="143"/>
    </row>
    <row r="275" spans="1:8" x14ac:dyDescent="0.2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 x14ac:dyDescent="0.2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 x14ac:dyDescent="0.2">
      <c r="A277" s="142"/>
      <c r="B277" s="227"/>
      <c r="C277" s="1"/>
      <c r="D277" s="1"/>
      <c r="E277" s="1"/>
      <c r="F277" s="1"/>
      <c r="G277" s="227"/>
      <c r="H277" s="143"/>
    </row>
    <row r="278" spans="1:8" x14ac:dyDescent="0.2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 x14ac:dyDescent="0.2">
      <c r="A279" s="142"/>
      <c r="B279" s="247"/>
      <c r="C279" s="1"/>
      <c r="D279" s="1"/>
      <c r="E279" s="247"/>
      <c r="F279" s="1"/>
      <c r="G279" s="1"/>
      <c r="H279" s="143"/>
    </row>
    <row r="280" spans="1:8" x14ac:dyDescent="0.2">
      <c r="A280" s="142"/>
      <c r="B280" s="1"/>
      <c r="C280" s="1"/>
      <c r="D280" s="1"/>
      <c r="E280" s="1"/>
      <c r="F280" s="1"/>
      <c r="G280" s="1"/>
      <c r="H280" s="143"/>
    </row>
    <row r="281" spans="1:8" x14ac:dyDescent="0.2">
      <c r="A281" s="146"/>
      <c r="B281" s="147"/>
      <c r="C281" s="147"/>
      <c r="D281" s="147"/>
      <c r="E281" s="147"/>
      <c r="F281" s="147"/>
      <c r="G281" s="147"/>
      <c r="H281" s="148"/>
    </row>
    <row r="282" spans="1:8" x14ac:dyDescent="0.2">
      <c r="A282" s="129"/>
      <c r="B282" s="129"/>
      <c r="C282" s="129"/>
      <c r="D282" s="129"/>
      <c r="E282" s="129"/>
      <c r="F282" s="129"/>
      <c r="G282" s="129"/>
      <c r="H282" s="129"/>
    </row>
    <row r="283" spans="1:8" x14ac:dyDescent="0.2">
      <c r="A283" s="129"/>
      <c r="B283" s="129"/>
      <c r="C283" s="129"/>
      <c r="D283" s="129"/>
      <c r="E283" s="129"/>
      <c r="F283" s="129"/>
      <c r="G283" s="129"/>
      <c r="H283" s="129"/>
    </row>
    <row r="284" spans="1:8" x14ac:dyDescent="0.2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 x14ac:dyDescent="0.2">
      <c r="A285" s="129"/>
      <c r="B285" s="129"/>
      <c r="C285" s="129"/>
      <c r="D285" s="129"/>
      <c r="E285" s="129"/>
      <c r="F285" s="129"/>
      <c r="G285" s="129"/>
      <c r="H285" s="129"/>
    </row>
    <row r="286" spans="1:8" x14ac:dyDescent="0.2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16" sqref="A16"/>
    </sheetView>
  </sheetViews>
  <sheetFormatPr baseColWidth="10" defaultColWidth="9.7109375" defaultRowHeight="11.25" x14ac:dyDescent="0.2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 x14ac:dyDescent="0.2">
      <c r="A1" s="2" t="s">
        <v>86</v>
      </c>
    </row>
    <row r="2" spans="1:1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4"/>
      <c r="B3" s="5">
        <f>TRUNC(A5,-7)</f>
        <v>0</v>
      </c>
      <c r="C3" s="5">
        <f>TRUNC(A5,-6)</f>
        <v>2000000</v>
      </c>
      <c r="D3" s="5">
        <f>TRUNC(A5,-5)</f>
        <v>2000000</v>
      </c>
      <c r="E3" s="5">
        <f>TRUNC(A5,-4)</f>
        <v>2010000</v>
      </c>
      <c r="F3" s="5">
        <f>TRUNC(A5,-3)</f>
        <v>2010000</v>
      </c>
      <c r="G3" s="5">
        <f>TRUNC(A5,-2)</f>
        <v>2010600</v>
      </c>
      <c r="H3" s="5">
        <f>TRUNC(A5,-1)</f>
        <v>2010620</v>
      </c>
      <c r="I3" s="5">
        <f>TRUNC(A5,0)</f>
        <v>2010620</v>
      </c>
      <c r="J3" s="5">
        <f>IF(A5-I3&gt;0,(A5-I3)*100,"00")</f>
        <v>80.000000004656613</v>
      </c>
      <c r="K3" s="6">
        <f>(J3-L3)/10</f>
        <v>0</v>
      </c>
      <c r="L3" s="5">
        <f>IF(A5-I3&gt;0,(A5-I3)*100,"00")</f>
        <v>80.000000004656613</v>
      </c>
      <c r="M3" s="4"/>
      <c r="N3" s="4"/>
      <c r="O3" s="4"/>
      <c r="P3" s="4"/>
      <c r="Q3" s="4"/>
      <c r="R3" s="4"/>
    </row>
    <row r="4" spans="1:18" x14ac:dyDescent="0.2">
      <c r="A4" s="4"/>
      <c r="B4" s="7">
        <f>B3/10000000</f>
        <v>0</v>
      </c>
      <c r="C4" s="7">
        <f>(C3-B3)/1000000</f>
        <v>2</v>
      </c>
      <c r="D4" s="7">
        <f>(D3-C3)/100000</f>
        <v>0</v>
      </c>
      <c r="E4" s="7">
        <f>(E3-D3)/10000</f>
        <v>1</v>
      </c>
      <c r="F4" s="7">
        <f>(F3-E3)/1000</f>
        <v>0</v>
      </c>
      <c r="G4" s="7">
        <f>(G3-F3)/100</f>
        <v>6</v>
      </c>
      <c r="H4" s="7">
        <f>(H3-G3)/10</f>
        <v>2</v>
      </c>
      <c r="I4" s="5">
        <f>+I3-H3</f>
        <v>0</v>
      </c>
      <c r="J4" s="5">
        <f>IF(A5-I3=0,"00",ROUND(J3,0))</f>
        <v>80</v>
      </c>
      <c r="K4" s="8"/>
      <c r="L4" s="7"/>
      <c r="M4" s="4"/>
      <c r="N4" s="4"/>
      <c r="O4" s="4"/>
      <c r="P4" s="4"/>
      <c r="Q4" s="4"/>
      <c r="R4" s="4"/>
    </row>
    <row r="5" spans="1:18" x14ac:dyDescent="0.2">
      <c r="A5" s="9">
        <f>Hoja1!H214</f>
        <v>2010620.8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2" t="str">
        <f>H24</f>
        <v xml:space="preserve"> DOS MILLONES  DIEZ  MIL  SEISCIENTOS VEINTE PESOS 80/100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 x14ac:dyDescent="0.2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 x14ac:dyDescent="0.25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 x14ac:dyDescent="0.2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 xml:space="preserve"> DIEZ </v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 x14ac:dyDescent="0.2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 xml:space="preserve"> DOS MILLONES </v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>VEINTE</v>
      </c>
      <c r="P13" s="23"/>
      <c r="Q13" s="23" t="str">
        <f>IF(H4=1,"",IF(A13=I4,B13,""))</f>
        <v/>
      </c>
      <c r="R13" s="4"/>
    </row>
    <row r="14" spans="1:18" x14ac:dyDescent="0.2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 x14ac:dyDescent="0.2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 x14ac:dyDescent="0.2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 x14ac:dyDescent="0.2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 x14ac:dyDescent="0.2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 x14ac:dyDescent="0.2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 x14ac:dyDescent="0.2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 x14ac:dyDescent="0.25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 x14ac:dyDescent="0.15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DOS MILLONES </v>
      </c>
      <c r="I22" s="31" t="str">
        <f>I12&amp;I13&amp;I14&amp;I15&amp;I16&amp;I17&amp;I18&amp;I19&amp;I20</f>
        <v/>
      </c>
      <c r="J22" s="31" t="str">
        <f>J12&amp;J13&amp;J14&amp;J15&amp;J16&amp;J17&amp;J18&amp;J19&amp;J20</f>
        <v xml:space="preserve"> DIEZ </v>
      </c>
      <c r="K22" s="14" t="str">
        <f>IF(AND(F4&gt;0,E4&gt;2),F23,"")</f>
        <v/>
      </c>
      <c r="L22" s="31" t="str">
        <f>L12&amp;L13&amp;L14&amp;L15&amp;L16&amp;L17&amp;L18&amp;L19&amp;L20</f>
        <v/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>VEINTE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 x14ac:dyDescent="0.15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 x14ac:dyDescent="0.15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DOS MILLONES  DIEZ  MIL  SEISCIENTOS VEINTE PESOS 80/100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opLeftCell="A25" workbookViewId="0">
      <selection activeCell="E39" sqref="E39"/>
    </sheetView>
  </sheetViews>
  <sheetFormatPr baseColWidth="10" defaultRowHeight="11.25" x14ac:dyDescent="0.2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 x14ac:dyDescent="0.2">
      <c r="E1" s="41"/>
      <c r="F1" s="42"/>
    </row>
    <row r="2" spans="2:6" x14ac:dyDescent="0.2">
      <c r="B2" s="43" t="s">
        <v>150</v>
      </c>
      <c r="C2" s="44" t="s">
        <v>151</v>
      </c>
      <c r="D2" s="45"/>
      <c r="E2" s="46"/>
    </row>
    <row r="3" spans="2:6" x14ac:dyDescent="0.2">
      <c r="B3" s="47" t="s">
        <v>152</v>
      </c>
      <c r="C3" s="48" t="s">
        <v>153</v>
      </c>
      <c r="D3" s="48"/>
      <c r="E3" s="49"/>
    </row>
    <row r="4" spans="2:6" x14ac:dyDescent="0.2">
      <c r="B4" s="50" t="s">
        <v>154</v>
      </c>
      <c r="C4" s="48" t="s">
        <v>155</v>
      </c>
      <c r="D4" s="48"/>
      <c r="E4" s="49"/>
    </row>
    <row r="5" spans="2:6" x14ac:dyDescent="0.2">
      <c r="B5" s="47" t="s">
        <v>156</v>
      </c>
      <c r="C5" s="48" t="s">
        <v>157</v>
      </c>
      <c r="D5" s="48"/>
      <c r="E5" s="49"/>
    </row>
    <row r="6" spans="2:6" x14ac:dyDescent="0.2">
      <c r="B6" s="51" t="s">
        <v>158</v>
      </c>
      <c r="C6" s="52" t="s">
        <v>159</v>
      </c>
      <c r="D6" s="53"/>
      <c r="E6" s="54"/>
    </row>
    <row r="7" spans="2:6" x14ac:dyDescent="0.2">
      <c r="B7" s="304" t="s">
        <v>160</v>
      </c>
      <c r="C7" s="304"/>
      <c r="D7" s="304"/>
      <c r="E7" s="304"/>
    </row>
    <row r="8" spans="2:6" x14ac:dyDescent="0.2">
      <c r="B8" s="305" t="s">
        <v>161</v>
      </c>
      <c r="C8" s="306"/>
      <c r="D8" s="306"/>
      <c r="E8" s="307"/>
    </row>
    <row r="9" spans="2:6" x14ac:dyDescent="0.2">
      <c r="B9" s="55" t="s">
        <v>162</v>
      </c>
      <c r="C9" s="56">
        <v>1</v>
      </c>
      <c r="D9" s="57"/>
      <c r="E9" s="58"/>
    </row>
    <row r="10" spans="2:6" x14ac:dyDescent="0.2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 x14ac:dyDescent="0.2">
      <c r="B11" s="59" t="s">
        <v>167</v>
      </c>
      <c r="C11" s="60" t="s">
        <v>168</v>
      </c>
      <c r="D11" s="63"/>
      <c r="E11" s="64"/>
    </row>
    <row r="12" spans="2:6" x14ac:dyDescent="0.2">
      <c r="B12" s="59" t="s">
        <v>169</v>
      </c>
      <c r="C12" s="60" t="s">
        <v>170</v>
      </c>
      <c r="D12" s="63"/>
      <c r="E12" s="64"/>
    </row>
    <row r="13" spans="2:6" x14ac:dyDescent="0.2">
      <c r="B13" s="59" t="s">
        <v>171</v>
      </c>
      <c r="C13" s="65" t="s">
        <v>172</v>
      </c>
      <c r="D13" s="60"/>
      <c r="E13" s="66"/>
      <c r="F13" s="67"/>
    </row>
    <row r="14" spans="2:6" x14ac:dyDescent="0.2">
      <c r="B14" s="59" t="s">
        <v>173</v>
      </c>
      <c r="C14" s="68" t="str">
        <f>B34</f>
        <v>Oficina con Bodega</v>
      </c>
      <c r="D14" s="60"/>
      <c r="E14" s="58"/>
    </row>
    <row r="15" spans="2:6" ht="45" customHeight="1" x14ac:dyDescent="0.2">
      <c r="B15" s="69" t="s">
        <v>174</v>
      </c>
      <c r="C15" s="308" t="s">
        <v>175</v>
      </c>
      <c r="D15" s="309"/>
      <c r="E15" s="310"/>
    </row>
    <row r="16" spans="2:6" x14ac:dyDescent="0.2">
      <c r="B16" s="70" t="s">
        <v>176</v>
      </c>
      <c r="C16" s="71" t="str">
        <f>C34</f>
        <v>Particular.</v>
      </c>
      <c r="D16" s="52"/>
      <c r="E16" s="54"/>
    </row>
    <row r="17" spans="2:34" x14ac:dyDescent="0.2">
      <c r="B17" s="72"/>
    </row>
    <row r="18" spans="2:34" x14ac:dyDescent="0.2">
      <c r="B18" s="305" t="s">
        <v>177</v>
      </c>
      <c r="C18" s="306"/>
      <c r="D18" s="306"/>
      <c r="E18" s="307"/>
    </row>
    <row r="19" spans="2:34" x14ac:dyDescent="0.2">
      <c r="B19" s="73" t="s">
        <v>178</v>
      </c>
      <c r="C19" s="300" t="str">
        <f>D34</f>
        <v>Habitacional y comercial de 1er orden .</v>
      </c>
      <c r="D19" s="300"/>
      <c r="E19" s="301"/>
    </row>
    <row r="20" spans="2:34" x14ac:dyDescent="0.2">
      <c r="B20" s="73" t="s">
        <v>179</v>
      </c>
      <c r="C20" s="76">
        <f>H34</f>
        <v>0.95</v>
      </c>
      <c r="D20" s="74"/>
      <c r="E20" s="75"/>
    </row>
    <row r="21" spans="2:34" x14ac:dyDescent="0.2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 x14ac:dyDescent="0.2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 x14ac:dyDescent="0.2">
      <c r="B23" s="73" t="s">
        <v>182</v>
      </c>
      <c r="C23" s="302" t="s">
        <v>183</v>
      </c>
      <c r="D23" s="302"/>
      <c r="E23" s="303"/>
    </row>
    <row r="24" spans="2:34" x14ac:dyDescent="0.2">
      <c r="B24" s="73"/>
      <c r="C24" s="302"/>
      <c r="D24" s="302"/>
      <c r="E24" s="303"/>
    </row>
    <row r="25" spans="2:34" x14ac:dyDescent="0.2">
      <c r="B25" s="73"/>
      <c r="C25" s="302"/>
      <c r="D25" s="302"/>
      <c r="E25" s="303"/>
    </row>
    <row r="26" spans="2:34" x14ac:dyDescent="0.2">
      <c r="B26" s="73"/>
      <c r="C26" s="302"/>
      <c r="D26" s="302"/>
      <c r="E26" s="303"/>
    </row>
    <row r="27" spans="2:34" x14ac:dyDescent="0.2">
      <c r="B27" s="77" t="s">
        <v>184</v>
      </c>
      <c r="C27" s="78"/>
      <c r="D27" s="79" t="s">
        <v>185</v>
      </c>
      <c r="E27" s="80"/>
    </row>
    <row r="28" spans="2:34" x14ac:dyDescent="0.2">
      <c r="B28" s="81"/>
      <c r="C28" s="82"/>
      <c r="D28" s="81"/>
      <c r="E28" s="82"/>
    </row>
    <row r="29" spans="2:34" x14ac:dyDescent="0.2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 x14ac:dyDescent="0.25">
      <c r="C30" s="84"/>
      <c r="D30" s="81"/>
      <c r="E30" s="85"/>
      <c r="F30" s="86"/>
    </row>
    <row r="31" spans="2:34" ht="13.5" customHeight="1" x14ac:dyDescent="0.2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 x14ac:dyDescent="0.25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 x14ac:dyDescent="0.2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 x14ac:dyDescent="0.2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 x14ac:dyDescent="0.2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 x14ac:dyDescent="0.2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 x14ac:dyDescent="0.2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299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 x14ac:dyDescent="0.2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299" t="s">
        <v>305</v>
      </c>
      <c r="P38" s="299"/>
      <c r="S38" s="299" t="s">
        <v>306</v>
      </c>
      <c r="U38" s="114" t="s">
        <v>307</v>
      </c>
      <c r="W38" s="114" t="s">
        <v>308</v>
      </c>
    </row>
    <row r="39" spans="1:34" s="114" customFormat="1" x14ac:dyDescent="0.2">
      <c r="B39" s="114" t="s">
        <v>309</v>
      </c>
      <c r="C39" s="114" t="s">
        <v>310</v>
      </c>
      <c r="D39" s="114" t="s">
        <v>311</v>
      </c>
      <c r="G39" s="299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299"/>
      <c r="P39" s="299"/>
      <c r="S39" s="299"/>
      <c r="U39" s="114" t="s">
        <v>315</v>
      </c>
      <c r="W39" s="114" t="s">
        <v>253</v>
      </c>
    </row>
    <row r="40" spans="1:34" s="114" customFormat="1" x14ac:dyDescent="0.2">
      <c r="C40" s="114" t="s">
        <v>316</v>
      </c>
      <c r="D40" s="114" t="s">
        <v>317</v>
      </c>
      <c r="G40" s="299"/>
      <c r="H40" s="118">
        <v>0.75</v>
      </c>
      <c r="I40" s="114" t="s">
        <v>318</v>
      </c>
      <c r="O40" s="299"/>
      <c r="S40" s="299"/>
      <c r="U40" s="299" t="s">
        <v>319</v>
      </c>
    </row>
    <row r="41" spans="1:34" s="114" customFormat="1" x14ac:dyDescent="0.2">
      <c r="G41" s="114" t="s">
        <v>320</v>
      </c>
      <c r="H41" s="118">
        <v>0.7</v>
      </c>
      <c r="U41" s="299"/>
    </row>
    <row r="42" spans="1:34" s="114" customFormat="1" x14ac:dyDescent="0.2">
      <c r="H42" s="119">
        <v>0.65</v>
      </c>
      <c r="U42" s="299"/>
    </row>
    <row r="43" spans="1:34" s="114" customFormat="1" x14ac:dyDescent="0.2">
      <c r="H43" s="119">
        <v>0.6</v>
      </c>
    </row>
    <row r="44" spans="1:34" s="114" customFormat="1" x14ac:dyDescent="0.2">
      <c r="H44" s="119">
        <v>0.55000000000000004</v>
      </c>
    </row>
    <row r="45" spans="1:34" s="114" customFormat="1" x14ac:dyDescent="0.2">
      <c r="H45" s="119">
        <v>0.5</v>
      </c>
    </row>
    <row r="46" spans="1:34" s="114" customFormat="1" x14ac:dyDescent="0.2">
      <c r="H46" s="119">
        <v>0.45</v>
      </c>
    </row>
    <row r="47" spans="1:34" s="114" customFormat="1" x14ac:dyDescent="0.2">
      <c r="H47" s="119">
        <v>0.4</v>
      </c>
    </row>
    <row r="48" spans="1:34" s="114" customFormat="1" x14ac:dyDescent="0.2">
      <c r="H48" s="119">
        <v>0.35</v>
      </c>
    </row>
    <row r="49" spans="8:8" s="114" customFormat="1" x14ac:dyDescent="0.2">
      <c r="H49" s="119">
        <v>0.3</v>
      </c>
    </row>
    <row r="50" spans="8:8" s="114" customFormat="1" x14ac:dyDescent="0.2">
      <c r="H50" s="119">
        <v>0.25</v>
      </c>
    </row>
    <row r="51" spans="8:8" s="114" customFormat="1" x14ac:dyDescent="0.2">
      <c r="H51" s="120"/>
    </row>
    <row r="52" spans="8:8" s="114" customFormat="1" x14ac:dyDescent="0.2">
      <c r="H52" s="120"/>
    </row>
    <row r="53" spans="8:8" s="114" customFormat="1" x14ac:dyDescent="0.2">
      <c r="H53" s="120"/>
    </row>
    <row r="54" spans="8:8" s="114" customFormat="1" x14ac:dyDescent="0.2">
      <c r="H54" s="120"/>
    </row>
    <row r="55" spans="8:8" s="114" customFormat="1" x14ac:dyDescent="0.2">
      <c r="H55" s="120"/>
    </row>
    <row r="56" spans="8:8" s="114" customFormat="1" x14ac:dyDescent="0.2">
      <c r="H56" s="114" t="s">
        <v>321</v>
      </c>
    </row>
    <row r="57" spans="8:8" s="114" customFormat="1" x14ac:dyDescent="0.2"/>
    <row r="58" spans="8:8" s="114" customFormat="1" x14ac:dyDescent="0.2"/>
    <row r="59" spans="8:8" s="114" customFormat="1" x14ac:dyDescent="0.2"/>
    <row r="60" spans="8:8" s="114" customFormat="1" x14ac:dyDescent="0.2"/>
    <row r="61" spans="8:8" s="114" customFormat="1" x14ac:dyDescent="0.2"/>
    <row r="62" spans="8:8" s="114" customFormat="1" x14ac:dyDescent="0.2"/>
    <row r="63" spans="8:8" s="114" customFormat="1" x14ac:dyDescent="0.2"/>
    <row r="64" spans="8:8" s="114" customFormat="1" x14ac:dyDescent="0.2"/>
    <row r="65" s="114" customFormat="1" x14ac:dyDescent="0.2"/>
    <row r="66" s="114" customFormat="1" x14ac:dyDescent="0.2"/>
    <row r="67" s="114" customFormat="1" x14ac:dyDescent="0.2"/>
    <row r="68" s="114" customFormat="1" x14ac:dyDescent="0.2"/>
    <row r="69" s="114" customFormat="1" x14ac:dyDescent="0.2"/>
    <row r="70" s="114" customFormat="1" x14ac:dyDescent="0.2"/>
    <row r="71" s="114" customFormat="1" x14ac:dyDescent="0.2"/>
    <row r="72" s="114" customFormat="1" x14ac:dyDescent="0.2"/>
    <row r="73" s="114" customFormat="1" x14ac:dyDescent="0.2"/>
    <row r="74" s="114" customFormat="1" x14ac:dyDescent="0.2"/>
    <row r="75" s="114" customFormat="1" x14ac:dyDescent="0.2"/>
    <row r="76" s="114" customFormat="1" x14ac:dyDescent="0.2"/>
    <row r="77" s="114" customFormat="1" x14ac:dyDescent="0.2"/>
    <row r="78" s="114" customFormat="1" x14ac:dyDescent="0.2"/>
    <row r="79" s="114" customFormat="1" x14ac:dyDescent="0.2"/>
    <row r="80" s="114" customFormat="1" x14ac:dyDescent="0.2"/>
    <row r="81" s="114" customFormat="1" x14ac:dyDescent="0.2"/>
    <row r="82" s="114" customFormat="1" x14ac:dyDescent="0.2"/>
    <row r="83" s="114" customFormat="1" x14ac:dyDescent="0.2"/>
    <row r="84" s="114" customFormat="1" x14ac:dyDescent="0.2"/>
    <row r="85" s="114" customFormat="1" x14ac:dyDescent="0.2"/>
    <row r="86" s="114" customFormat="1" x14ac:dyDescent="0.2"/>
    <row r="87" s="114" customFormat="1" x14ac:dyDescent="0.2"/>
    <row r="88" s="114" customFormat="1" x14ac:dyDescent="0.2"/>
    <row r="89" s="114" customFormat="1" x14ac:dyDescent="0.2"/>
    <row r="90" s="114" customFormat="1" x14ac:dyDescent="0.2"/>
    <row r="91" s="114" customFormat="1" x14ac:dyDescent="0.2"/>
    <row r="92" s="114" customFormat="1" x14ac:dyDescent="0.2"/>
    <row r="93" s="114" customFormat="1" x14ac:dyDescent="0.2"/>
    <row r="94" s="114" customFormat="1" x14ac:dyDescent="0.2"/>
    <row r="95" s="114" customFormat="1" x14ac:dyDescent="0.2"/>
    <row r="96" s="114" customFormat="1" x14ac:dyDescent="0.2"/>
    <row r="97" s="114" customFormat="1" x14ac:dyDescent="0.2"/>
    <row r="98" s="114" customFormat="1" x14ac:dyDescent="0.2"/>
    <row r="99" s="114" customFormat="1" x14ac:dyDescent="0.2"/>
    <row r="100" s="114" customFormat="1" x14ac:dyDescent="0.2"/>
    <row r="101" s="114" customFormat="1" x14ac:dyDescent="0.2"/>
    <row r="102" s="114" customFormat="1" x14ac:dyDescent="0.2"/>
    <row r="103" s="114" customFormat="1" x14ac:dyDescent="0.2"/>
    <row r="104" s="114" customFormat="1" x14ac:dyDescent="0.2"/>
    <row r="105" s="114" customFormat="1" x14ac:dyDescent="0.2"/>
    <row r="106" s="114" customFormat="1" x14ac:dyDescent="0.2"/>
    <row r="107" s="114" customFormat="1" x14ac:dyDescent="0.2"/>
    <row r="108" s="114" customFormat="1" x14ac:dyDescent="0.2"/>
    <row r="109" s="114" customFormat="1" x14ac:dyDescent="0.2"/>
    <row r="110" s="114" customFormat="1" x14ac:dyDescent="0.2"/>
    <row r="111" s="114" customFormat="1" x14ac:dyDescent="0.2"/>
    <row r="112" s="114" customFormat="1" x14ac:dyDescent="0.2"/>
    <row r="113" s="114" customFormat="1" x14ac:dyDescent="0.2"/>
    <row r="114" s="114" customFormat="1" x14ac:dyDescent="0.2"/>
    <row r="115" s="114" customFormat="1" x14ac:dyDescent="0.2"/>
    <row r="116" s="114" customFormat="1" x14ac:dyDescent="0.2"/>
    <row r="117" s="114" customFormat="1" x14ac:dyDescent="0.2"/>
    <row r="118" s="114" customFormat="1" x14ac:dyDescent="0.2"/>
    <row r="119" s="114" customFormat="1" x14ac:dyDescent="0.2"/>
    <row r="120" s="114" customFormat="1" x14ac:dyDescent="0.2"/>
    <row r="121" s="114" customFormat="1" x14ac:dyDescent="0.2"/>
    <row r="122" s="114" customFormat="1" x14ac:dyDescent="0.2"/>
    <row r="123" s="114" customFormat="1" x14ac:dyDescent="0.2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UTI</cp:lastModifiedBy>
  <cp:lastPrinted>2010-02-25T16:14:35Z</cp:lastPrinted>
  <dcterms:created xsi:type="dcterms:W3CDTF">1999-03-21T10:09:47Z</dcterms:created>
  <dcterms:modified xsi:type="dcterms:W3CDTF">2015-08-08T18:30:51Z</dcterms:modified>
</cp:coreProperties>
</file>